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857" activeTab="9"/>
  </bookViews>
  <sheets>
    <sheet name="Dochody" sheetId="1" r:id="rId1"/>
    <sheet name="Wydatki" sheetId="2" r:id="rId2"/>
    <sheet name="Wyd -zał.2" sheetId="3" r:id="rId3"/>
    <sheet name="Dochody-opis" sheetId="4" r:id="rId4"/>
    <sheet name="Wydatki-opis" sheetId="5" r:id="rId5"/>
    <sheet name="Przych. i rozch." sheetId="6" r:id="rId6"/>
    <sheet name="GFOŚ" sheetId="7" r:id="rId7"/>
    <sheet name="Zad.zlecone" sheetId="8" r:id="rId8"/>
    <sheet name="WPI" sheetId="9" r:id="rId9"/>
    <sheet name="Prognoza długu" sheetId="10" r:id="rId10"/>
  </sheets>
  <externalReferences>
    <externalReference r:id="rId13"/>
  </externalReferences>
  <definedNames>
    <definedName name="_xlnm.Print_Area" localSheetId="0">'Dochody'!$A$1:$I$237</definedName>
    <definedName name="_xlnm.Print_Area" localSheetId="3">'Dochody-opis'!$A$1:$J$191</definedName>
    <definedName name="_xlnm.Print_Area" localSheetId="6">'GFOŚ'!$A$1:$J$48</definedName>
    <definedName name="_xlnm.Print_Area" localSheetId="5">'Przych. i rozch.'!$A$1:$I$46</definedName>
    <definedName name="_xlnm.Print_Area" localSheetId="8">'WPI'!$A$1:$J$31</definedName>
    <definedName name="_xlnm.Print_Area" localSheetId="2">'Wyd -zał.2'!$A$1:$J$465</definedName>
    <definedName name="_xlnm.Print_Area" localSheetId="1">'Wydatki'!$A$1:$J$800</definedName>
    <definedName name="_xlnm.Print_Area" localSheetId="4">'Wydatki-opis'!$A$1:$I$109</definedName>
    <definedName name="_xlnm.Print_Area" localSheetId="7">'Zad.zlecone'!$A$1:$I$47</definedName>
  </definedNames>
  <calcPr fullCalcOnLoad="1"/>
</workbook>
</file>

<file path=xl/comments10.xml><?xml version="1.0" encoding="utf-8"?>
<comments xmlns="http://schemas.openxmlformats.org/spreadsheetml/2006/main">
  <authors>
    <author>HLedoch</author>
    <author>user</author>
  </authors>
  <commentList>
    <comment ref="C11" authorId="0">
      <text>
        <r>
          <rPr>
            <b/>
            <sz val="8"/>
            <rFont val="Tahoma"/>
            <family val="0"/>
          </rPr>
          <t>Wpisz kwotę wynikającą z umowy zawartej z bankiem na kredytownie  wystepującego w ciągu roku niedoboru budżetowego</t>
        </r>
      </text>
    </comment>
    <comment ref="R1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R11" authorId="0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D10" authorId="0">
      <text>
        <r>
          <rPr>
            <b/>
            <sz val="8"/>
            <rFont val="Tahoma"/>
            <family val="0"/>
          </rPr>
          <t>Wpisz prognozowany stan długu na koniec roku budżetowego wynikający z zawartych umów o kredyty i pożyczki z bankami lub pożyczkodawcami</t>
        </r>
      </text>
    </comment>
    <comment ref="I10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10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N11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Q10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S10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G11" authorId="0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E10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M11" authorId="0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C13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występującego w ciągu roku niedoboru budżetowego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Wpisz prognozowaną w II kwartale spłatę rat wynikającą ze zawartej umowy na kredytownie występującego w ciągu roku niedoboru budżetowego </t>
        </r>
      </text>
    </comment>
    <comment ref="C15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występującego w ciągu roku niedoboru budżetowego 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Wpisz prognozowaną w IV kwartale spłatę rat wynikającą ze zawartej umowy na kredytownie występującego w ciągu roku niedoboru budżetowego 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występującego w ciągu roku niedoboru budżetowego 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występującego w ciągu roku niedoboru budżetowego 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Wpisz prognozowaną w III kwaratle spłatę odsetek wynikającą ze zawartej umowy na kredytownie występującego w ciągu roku niedoboru budżetowego 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występującego w ciągu roku niedoboru budżetowego </t>
        </r>
      </text>
    </comment>
    <comment ref="D22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Q12" authorId="0">
      <text>
        <r>
          <rPr>
            <b/>
            <sz val="8"/>
            <rFont val="Tahoma"/>
            <family val="0"/>
          </rPr>
          <t>Suma spłat rat długu w roku budżetowym</t>
        </r>
      </text>
    </comment>
    <comment ref="Q17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F11" authorId="0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D13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</text>
    </comment>
    <comment ref="D14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</t>
        </r>
      </text>
    </comment>
    <comment ref="D15" authorId="0">
      <text>
        <r>
          <rPr>
            <b/>
            <sz val="8"/>
            <rFont val="Tahoma"/>
            <family val="0"/>
          </rPr>
          <t>Wpisz prognozowaną w III kwartale spłatę rat kredytów i pożyczek wynikającą ze zawartych umów</t>
        </r>
      </text>
    </comment>
    <comment ref="D16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</t>
        </r>
      </text>
    </comment>
    <comment ref="D18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</text>
    </comment>
    <comment ref="D19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</t>
        </r>
      </text>
    </comment>
    <comment ref="D20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4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E15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E18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9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E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D2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F13" authorId="0">
      <text>
        <r>
          <rPr>
            <b/>
            <sz val="8"/>
            <rFont val="Tahoma"/>
            <family val="0"/>
          </rPr>
          <t>Wpisz prognozowaną w I kwartale spłatę rat kredytów i pożyczek na finansowanie występującego w ciągu roku niedoboru budżetowego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Wpisz prognozowaną w I kwartale spłatę odsetek od kredtów i pożyczek na finansowanie występującego w ciągu roku niedoboru budżetowego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występującego w ciągu roku niedoboru budżetowego 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Wpisz prognozowaną w III kwaratle spłatę odsetek wynikającą ze zawartej umowy na kredytownie występującego w ciągu roku niedoboru budżetowego 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występującego w ciągu roku niedoboru budżetowego </t>
        </r>
      </text>
    </comment>
    <comment ref="F14" authorId="0">
      <text>
        <r>
          <rPr>
            <b/>
            <sz val="8"/>
            <rFont val="Tahoma"/>
            <family val="0"/>
          </rPr>
          <t>Wpisz prognozowaną w II kwartale spłatę rat kredytów i pożyczek na finansowanie występującego w ciągu roku niedoboru budżetowego</t>
        </r>
      </text>
    </comment>
    <comment ref="F15" authorId="0">
      <text>
        <r>
          <rPr>
            <b/>
            <sz val="8"/>
            <rFont val="Tahoma"/>
            <family val="0"/>
          </rPr>
          <t>Wpisz prognozowaną w III kwartale spłatę rat kredytów i pożyczek na finansowanie występującego w ciągu roku niedoboru budżetowego</t>
        </r>
      </text>
    </comment>
    <comment ref="F16" authorId="0">
      <text>
        <r>
          <rPr>
            <b/>
            <sz val="8"/>
            <rFont val="Tahoma"/>
            <family val="0"/>
          </rPr>
          <t>Wpisz prognozowaną w IV kwartale spłatę rat kredytów i pożyczek na finansowanie występującego w ciągu roku niedoboru budżetowego</t>
        </r>
      </text>
    </comment>
    <comment ref="G13" authorId="0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G14" authorId="0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G15" authorId="0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G16" authorId="0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G18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G19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G20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G21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G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G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E2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G2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H15" authorId="0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H16" authorId="0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H18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H19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H20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H21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H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H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H2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13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I14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I15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I16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 kwartale spłatę odsetek od wyemitowanych obligacji wynikających z planowanych wielkości</t>
        </r>
      </text>
    </comment>
    <comment ref="I19" authorId="0">
      <text>
        <r>
          <rPr>
            <b/>
            <sz val="8"/>
            <rFont val="Tahoma"/>
            <family val="0"/>
          </rPr>
          <t>Wpisz prognozowaną w II kwartale spłatę odsetek od wyemitowanych obligacji wynikających z planowanych wielkości</t>
        </r>
      </text>
    </comment>
    <comment ref="I20" authorId="0">
      <text>
        <r>
          <rPr>
            <b/>
            <sz val="8"/>
            <rFont val="Tahoma"/>
            <family val="0"/>
          </rPr>
          <t>Wpisz prognozowaną w III kwartale spłatę odsetek od wyemitowanych obligacji wynikających z planowanych wielkości</t>
        </r>
      </text>
    </comment>
    <comment ref="I21" authorId="0">
      <text>
        <r>
          <rPr>
            <b/>
            <sz val="8"/>
            <rFont val="Tahoma"/>
            <family val="0"/>
          </rPr>
          <t>Wpisz prognozowaną w IV kwartale spłatę odsetek od wyemitowanych obligacji wynikających z planowanych wielkości</t>
        </r>
      </text>
    </comment>
    <comment ref="I2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I2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I2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J15" authorId="0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J16" authorId="0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J20" authorId="0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J21" authorId="0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J2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J2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J2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K11" authorId="0">
      <text>
        <r>
          <rPr>
            <b/>
            <sz val="8"/>
            <rFont val="Tahoma"/>
            <family val="0"/>
          </rPr>
          <t>Wpisz prognozowaną wielkość  emisji obligacji na pokrycie wystepującego w ciągu roku niedoboru budżetowego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 kwartale wykup obligacji na finansowanie występującego w ciągu roku niedoboru budżetowego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II kwartale wykup obligacji na finansowanie występującego w ciągu roku niedoboru budżetowego</t>
        </r>
      </text>
    </comment>
    <comment ref="K15" authorId="0">
      <text>
        <r>
          <rPr>
            <b/>
            <sz val="8"/>
            <rFont val="Tahoma"/>
            <family val="0"/>
          </rPr>
          <t>Wpisz prognozowany w III kwartale wykup obligacji na finansowanie występującego w ciągu roku niedoboru budżetowego</t>
        </r>
      </text>
    </comment>
    <comment ref="K16" authorId="0">
      <text>
        <r>
          <rPr>
            <b/>
            <sz val="8"/>
            <rFont val="Tahoma"/>
            <family val="0"/>
          </rPr>
          <t>Wpisz prognozowany w IV kwartale wykup obligacji na finansowanie występującego w ciągu roku niedoboru budżetowego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Wpisz prognozowaną w I kwartale spłatę odsetek od planowanej emisji obligacji na finansowanie występującego w ciągu roku niedoboru budżetowego 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Wpisz prognozowaną w II kwartale spłatę odsetek od planowanej emisji obligacji na finansowanie występującego w ciągu roku niedoboru budżetowego </t>
        </r>
      </text>
    </comment>
    <comment ref="K20" authorId="0">
      <text>
        <r>
          <rPr>
            <b/>
            <sz val="8"/>
            <rFont val="Tahoma"/>
            <family val="0"/>
          </rPr>
          <t xml:space="preserve">Wpisz prognozowaną w III kwartale spłatę odsetek od planowanej emisji obligacji na finansowanie występującego w ciągu roku niedoboru budżetowego 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Wpisz prognozowaną w IV kwartale spłatę odsetek od planowanej emisji obligacji na finansowanie występującego w ciągu roku niedoboru budżetowego </t>
        </r>
      </text>
    </comment>
    <comment ref="L11" authorId="0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L15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L16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L20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L21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L2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L2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L2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M15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M16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M20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M21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M2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M2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M2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N15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N16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N2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13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O15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O16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O2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P2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Q24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R2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S22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S13" authorId="0">
      <text>
        <r>
          <rPr>
            <b/>
            <sz val="8"/>
            <rFont val="Tahoma"/>
            <family val="0"/>
          </rPr>
          <t>Procent planowanego długu do planowanych dochodów w I kwartale</t>
        </r>
      </text>
    </comment>
    <comment ref="S14" authorId="0">
      <text>
        <r>
          <rPr>
            <b/>
            <sz val="8"/>
            <rFont val="Tahoma"/>
            <family val="0"/>
          </rPr>
          <t>Procent planowanego długu do planowanych dochodów w II kwartale</t>
        </r>
      </text>
    </comment>
    <comment ref="S15" authorId="0">
      <text>
        <r>
          <rPr>
            <b/>
            <sz val="8"/>
            <rFont val="Tahoma"/>
            <family val="0"/>
          </rPr>
          <t>Procent planowanego długu do planowanych dochodów w III kwartale</t>
        </r>
      </text>
    </comment>
    <comment ref="S16" authorId="0">
      <text>
        <r>
          <rPr>
            <b/>
            <sz val="8"/>
            <rFont val="Tahoma"/>
            <family val="0"/>
          </rPr>
          <t>Procent planowanego długu do planowanych dochodów w IV kwartale</t>
        </r>
      </text>
    </comment>
    <comment ref="S26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Q11" authorId="0">
      <text>
        <r>
          <rPr>
            <b/>
            <sz val="8"/>
            <rFont val="Tahoma"/>
            <family val="0"/>
          </rPr>
          <t>Prognozowany dług w roku budżetowym</t>
        </r>
      </text>
    </comment>
    <comment ref="D2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P2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2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2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8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8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8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8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8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2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2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9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9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9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9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0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0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0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0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0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R3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S3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P3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32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4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R3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S34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36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8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R3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S38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R1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R2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R29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R33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R3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<sst xmlns="http://schemas.openxmlformats.org/spreadsheetml/2006/main" count="1280" uniqueCount="723">
  <si>
    <t>Kwoty</t>
  </si>
  <si>
    <t>Plan na 2006</t>
  </si>
  <si>
    <t xml:space="preserve">Załącznik nr 1 </t>
  </si>
  <si>
    <t>Razem dział</t>
  </si>
  <si>
    <t>Restrukturyzacja i modernizacja sektora żywnościowego oraz rozwój obszarów wiejskich</t>
  </si>
  <si>
    <t>DZIAŁ 700 - GOSPODARKA MIESZKANIOWA</t>
  </si>
  <si>
    <t>Urzędy  naczelnych organów władzy państwowej, kontroli i ochrony prawa oraz sądownictwa</t>
  </si>
  <si>
    <t>DZIAŁ  801 - OŚWIATA I WYCHOWANIE</t>
  </si>
  <si>
    <t>DZIAŁ  851 -  OCHRONA  ZDROWIA</t>
  </si>
  <si>
    <t>Świadczenia rodzinne oraz składki na ubezpieczenie emerytalne i rentowe</t>
  </si>
  <si>
    <t>Załącznik nr 3</t>
  </si>
  <si>
    <t>Załącznik nr 4</t>
  </si>
  <si>
    <t>usługi telekomunikacyjne</t>
  </si>
  <si>
    <t>wywóz śmieci i szamba</t>
  </si>
  <si>
    <t>podróże służbowe krajowe</t>
  </si>
  <si>
    <t>zakup pomocy naukowych i książek</t>
  </si>
  <si>
    <t>zakup środków czystości i BHP dla pracowników</t>
  </si>
  <si>
    <t xml:space="preserve">wywóz szamba i śmieci oraz inne usługi, prowizje bankowe, </t>
  </si>
  <si>
    <t>Gimnazja</t>
  </si>
  <si>
    <t>podróże służbowe</t>
  </si>
  <si>
    <t>Dowożenie uczniów do szkół</t>
  </si>
  <si>
    <t>umowy zlecenia opiekunów dowozów</t>
  </si>
  <si>
    <t xml:space="preserve">naprawa samochodów </t>
  </si>
  <si>
    <t>zakup środków BHP dla pracowników</t>
  </si>
  <si>
    <t>Dokształcanie i doskonalenie nauczycieli</t>
  </si>
  <si>
    <t xml:space="preserve">dopłata do dokształcania nauczycieli </t>
  </si>
  <si>
    <t>delegacje nauczycieli wyjeżdżających na szkolenia i konferencje</t>
  </si>
  <si>
    <t>odpis na fundusz socjalny nauczycieli emerytów</t>
  </si>
  <si>
    <t>DZIAŁ  851  -  OCHRONA  ZDROWIA</t>
  </si>
  <si>
    <t xml:space="preserve">Programy profilaktyki zdrowotnej </t>
  </si>
  <si>
    <t>Przeciwdziałanie alkoholizmowi</t>
  </si>
  <si>
    <t>prelekcje, pogadanki, wynagrodzenie realizatora programu "II Elementarz"</t>
  </si>
  <si>
    <t>imprezy sportowe</t>
  </si>
  <si>
    <t>umowa zlecenie opiekuna świetlicy socjoterapeutycznej</t>
  </si>
  <si>
    <t>ogrzewanie świetlicy socjoterapeutycznej</t>
  </si>
  <si>
    <t>doposażenie świetlicy socjoterapeutycznej i świetlic środowiskowych</t>
  </si>
  <si>
    <t>utrzymanie świetlic</t>
  </si>
  <si>
    <t>modernizacja istniejących świetlic i terenów przyległych do świetlic</t>
  </si>
  <si>
    <t>koszty lecznictwa i profilaktyki, badanie przez biegłych</t>
  </si>
  <si>
    <t>realizacja programów zdrowotnych w zakresie terapii uzależnień</t>
  </si>
  <si>
    <t>koszty delegacji służbowych</t>
  </si>
  <si>
    <t>wypoczynek letni i zimowy, wycieczki dla dzieci i młodzieży</t>
  </si>
  <si>
    <t>Ośrodki wsparcia</t>
  </si>
  <si>
    <t>wynagrodzenia osobowe</t>
  </si>
  <si>
    <t>umowy zlecenia - konsultacje psychologiczne</t>
  </si>
  <si>
    <t>materiały do zajęć terapeutycznych, środki czystości</t>
  </si>
  <si>
    <t>zakup oleju opałowego</t>
  </si>
  <si>
    <t>najem samochodu na przejazdy osób</t>
  </si>
  <si>
    <t>energia elektryczna, woda</t>
  </si>
  <si>
    <t>ubezpieczenie sprzętu i osób</t>
  </si>
  <si>
    <t xml:space="preserve">abonament internetowy </t>
  </si>
  <si>
    <t xml:space="preserve">abonament i rozmowy telefoniczne </t>
  </si>
  <si>
    <t xml:space="preserve">środki BHP dla pracowników </t>
  </si>
  <si>
    <t>świadczenia rodzinne oraz składki na ubezpieczenia emerytalne i rentowe</t>
  </si>
  <si>
    <t xml:space="preserve">opłaty pocztowe                                           </t>
  </si>
  <si>
    <t>licencja do obsługi świadczeń rodzinnych i zaliczek alimentacyjnych</t>
  </si>
  <si>
    <t>zakup druków</t>
  </si>
  <si>
    <t xml:space="preserve">wynagrodzenia od wypłaconych świadczeń </t>
  </si>
  <si>
    <t xml:space="preserve">składki na Fundusz Pracy </t>
  </si>
  <si>
    <t>Składki na ubezpieczenie zdrowotne za osoby pobierające niektóre świadczenia z pomocy społecznej oraz niektóre świadczenia rodzinne</t>
  </si>
  <si>
    <t>składki na ubezpieczenie zdrowotne za osoby pobierające niektóre świadczenia z pomocy społecznej oraz niektóre świadczenia rodzinne</t>
  </si>
  <si>
    <t xml:space="preserve">środki własne z budżetu gminy </t>
  </si>
  <si>
    <t>Dodatki mieszkaniowe</t>
  </si>
  <si>
    <t>dodatki mieszkaniowe</t>
  </si>
  <si>
    <t>Ośrodki pomocy społecznej</t>
  </si>
  <si>
    <t>materiały biurowe i druki</t>
  </si>
  <si>
    <t>delegacje służbowe i szkolenia</t>
  </si>
  <si>
    <t>delegacje służbowe (studia 2 pracowników)</t>
  </si>
  <si>
    <t>prenumerata czasopism</t>
  </si>
  <si>
    <t>środki higieny i czyszczące do biura</t>
  </si>
  <si>
    <t>abonament i rozmowy telefoniczne</t>
  </si>
  <si>
    <t>zasiłki jubileuszowe (15 osób x 400 zł)</t>
  </si>
  <si>
    <t>wiązanki okolicznościowe dla jubilatów</t>
  </si>
  <si>
    <t>opłaty pocztowe</t>
  </si>
  <si>
    <t>naprawa urządzeń biurowych oraz zakup części zamiennych</t>
  </si>
  <si>
    <t>Wpływy z podatków od osób prawnych</t>
  </si>
  <si>
    <t>Wpływy z podatków od osób fizycznych</t>
  </si>
  <si>
    <t>dotacja z PFRON za zrekompensowanie utraconych przez gminę dochodów na skutek zwolnień</t>
  </si>
  <si>
    <t>Wpływy i innych opłat stanowiących dochody jst</t>
  </si>
  <si>
    <t>Udziały gmin w podatk. stanowiących dochód budż. Państwa</t>
  </si>
  <si>
    <t>koszty wyjazdu w teren samochodem służbowym</t>
  </si>
  <si>
    <t>ubezpieczenie wyposażenia</t>
  </si>
  <si>
    <t>wywóz nieczystości</t>
  </si>
  <si>
    <t>obsługa informatyczna</t>
  </si>
  <si>
    <t>abonament RTV</t>
  </si>
  <si>
    <t>Usługi opiekuńcze i specjalistyczne usługi opiekuńcze</t>
  </si>
  <si>
    <t>umowa na usługi opiekuńcze</t>
  </si>
  <si>
    <t xml:space="preserve">dożywianie uczniów - program rządowy </t>
  </si>
  <si>
    <t>paczki dla osób samotnych</t>
  </si>
  <si>
    <t>Dokształcania i doskonalenie nauczycieli</t>
  </si>
  <si>
    <t>składka na Fundusz Pracy</t>
  </si>
  <si>
    <t>odzież robocza i ochronna</t>
  </si>
  <si>
    <t>wypompowanie wody odciekowej z wysypiska, prace spychacza</t>
  </si>
  <si>
    <t>udostępnienie dla celów publicznych toalet WC w „Gospodzie Wczasowej”</t>
  </si>
  <si>
    <t>paliwo do samochodu służb.- wywóz śmieci z koszy ulicznych i targowiska</t>
  </si>
  <si>
    <t>Oświetlenie ulic, placów i dróg</t>
  </si>
  <si>
    <t>Wpływy i wydatki związane z gromadzeniem środków z opłat i kar za korzystanie ze środowiska</t>
  </si>
  <si>
    <t>DZIAŁ 921  –  KULTURA I OCHRONA DZIEDZICTWA NARODOWEGO</t>
  </si>
  <si>
    <t>Pozostałe zadania w zakresie kultury</t>
  </si>
  <si>
    <t>energia elektryczna w świetlicach</t>
  </si>
  <si>
    <t>umowa zlecenie</t>
  </si>
  <si>
    <t>Biblioteki</t>
  </si>
  <si>
    <t xml:space="preserve">energia elektryczna </t>
  </si>
  <si>
    <t xml:space="preserve">prowizje bankowe </t>
  </si>
  <si>
    <t xml:space="preserve">prentumerata czasopism </t>
  </si>
  <si>
    <t>wywóz szamba, śmieci, usługi kominiarskie, abonament RTV, konserwacja</t>
  </si>
  <si>
    <t xml:space="preserve">zakup kserokopiarki </t>
  </si>
  <si>
    <t xml:space="preserve">ubezpieczenie budynków i wyposażenia </t>
  </si>
  <si>
    <t xml:space="preserve">zakup znaczków pocztowych </t>
  </si>
  <si>
    <t xml:space="preserve">zakup opału </t>
  </si>
  <si>
    <t xml:space="preserve">zakup książek </t>
  </si>
  <si>
    <t>delegacje oraz zwrot kosztów przejazdu na studia pracownika</t>
  </si>
  <si>
    <t>zakup druków, materiałów biurowych i środków czystości, środków BHP</t>
  </si>
  <si>
    <t>opieka autorska programu LIBRA</t>
  </si>
  <si>
    <t xml:space="preserve">zakup czytnika </t>
  </si>
  <si>
    <t xml:space="preserve">organizacja ferii zimowych, zajęć podczs wakacji dla dzieci: </t>
  </si>
  <si>
    <t xml:space="preserve">    "Mikołajki", "Andrzejki", konkursy, prelekcje, wystawy </t>
  </si>
  <si>
    <t xml:space="preserve">Obiekty sportowe </t>
  </si>
  <si>
    <t>Zadania w zakresie kultury fizycznej i sportu</t>
  </si>
  <si>
    <t>do Uchwały Rady Gminy Osiek Nr XXIV/140/2005</t>
  </si>
  <si>
    <t xml:space="preserve">z dnia 28.12.2005r. </t>
  </si>
  <si>
    <t>z dnia 28.12.2005.r</t>
  </si>
  <si>
    <t>z dnia 28.12.2005r.</t>
  </si>
  <si>
    <r>
      <t>Załącznik  Nr 5</t>
    </r>
    <r>
      <rPr>
        <sz val="10"/>
        <rFont val="Arial CE"/>
        <family val="0"/>
      </rPr>
      <t xml:space="preserve">                                          
</t>
    </r>
  </si>
  <si>
    <t xml:space="preserve">  do Uchwały Rady Gminy Osiek Nr XXIV/140/2005</t>
  </si>
  <si>
    <t>umowa zlecenie na prowadzenie zajęć w siłowni</t>
  </si>
  <si>
    <t xml:space="preserve">RAZEM  WYDATKI: </t>
  </si>
  <si>
    <t>archiwizacja dokumentów</t>
  </si>
  <si>
    <t>dowóz uczniów: na trasie Osiek – Lisówko, Udzierz, Bukowiny, Recice</t>
  </si>
  <si>
    <t>program przeciwdziałania narkomanii</t>
  </si>
  <si>
    <t xml:space="preserve">biurko z przystawką </t>
  </si>
  <si>
    <t>wynagrodzenia osobowe 1,5 etatu</t>
  </si>
  <si>
    <t xml:space="preserve">a) wydatki bieżące </t>
  </si>
  <si>
    <t>Załącznik Nr 2</t>
  </si>
  <si>
    <t>a) wydatki bieżące, w tym:</t>
  </si>
  <si>
    <t xml:space="preserve">    wynagrodzenia</t>
  </si>
  <si>
    <t xml:space="preserve">aktualizacja dostępu do bazy programu prawnego Legalis </t>
  </si>
  <si>
    <t xml:space="preserve">kserokopiarki, konserwacja komputerów </t>
  </si>
  <si>
    <t>przegląd techniczny i instalacji elektrycznej w budynkach gminnych</t>
  </si>
  <si>
    <t xml:space="preserve">konserwacja oświetlenia </t>
  </si>
  <si>
    <t>wynagrodzenia osobowe pracownika na wysypisku, odprawa</t>
  </si>
  <si>
    <t>ubezpieczenie pojazdów (Renault Master, Renault Trafic)</t>
  </si>
  <si>
    <t>przegląd techniczny samochodów (Renault Master, Renault Trafic)</t>
  </si>
  <si>
    <t>Oddziały przedszkolne w szkołach podstawowych</t>
  </si>
  <si>
    <t>dodatki wiejskie i mieszkaniowe dla nauczycieli</t>
  </si>
  <si>
    <t xml:space="preserve">zakup szafek i stolików do dużej sali i szatni </t>
  </si>
  <si>
    <t xml:space="preserve">zakup wykładziny do dużej sali </t>
  </si>
  <si>
    <t xml:space="preserve">materiały do remontu podłogi </t>
  </si>
  <si>
    <t xml:space="preserve">wykonanie nowego ogrodzenia </t>
  </si>
  <si>
    <t xml:space="preserve">usługi kominiarskie, przegląd gaśnic, badania lekarskie </t>
  </si>
  <si>
    <t>wycieczka klas "0" - usługi przewozowe</t>
  </si>
  <si>
    <t>zakup środków czystości i odzieży ochronnej, środków BHP</t>
  </si>
  <si>
    <t>zakup materiałów kancelaryjnych, druków, materiałów eksploatacyjnych urządzeń biurowych</t>
  </si>
  <si>
    <t>prenumerata czasopism, znaczki pocztowe</t>
  </si>
  <si>
    <t xml:space="preserve">zakup paliwa do NYSY </t>
  </si>
  <si>
    <t xml:space="preserve">zakup leków do apteczek </t>
  </si>
  <si>
    <t>zakup drukarki</t>
  </si>
  <si>
    <t>remont, przegląd, rejestracja NYSY</t>
  </si>
  <si>
    <t>bieżące remonty pomieszczeń szkolnych, naprawy (malowanie, ułożenie wykładzin)</t>
  </si>
  <si>
    <t xml:space="preserve">remont oświetlenia </t>
  </si>
  <si>
    <t xml:space="preserve">remont parapetów </t>
  </si>
  <si>
    <t>przegląd  kserokopiarek i drukarek</t>
  </si>
  <si>
    <t xml:space="preserve">usługi internetowe </t>
  </si>
  <si>
    <t>ubezpieczenie NYSY</t>
  </si>
  <si>
    <t xml:space="preserve">przgląd gaśnic </t>
  </si>
  <si>
    <t>opłaty RTV, opłaty SANEPID</t>
  </si>
  <si>
    <t xml:space="preserve">badania okresowe lekarskie </t>
  </si>
  <si>
    <t>prowizje bankowe</t>
  </si>
  <si>
    <t xml:space="preserve">wydatki inwestycyjne - piec w szkole </t>
  </si>
  <si>
    <t>zakup środków czystości, środków BHP</t>
  </si>
  <si>
    <t>zakup wykładzin, terakoty</t>
  </si>
  <si>
    <t xml:space="preserve">remonty pomieszczeń szkolnych </t>
  </si>
  <si>
    <t xml:space="preserve">przegląd kserokopiarek i drukarek </t>
  </si>
  <si>
    <t>badania okresowe pracowników</t>
  </si>
  <si>
    <t>przegląd gaśnic</t>
  </si>
  <si>
    <t>zakup wykładziny, terakoty</t>
  </si>
  <si>
    <t>wydatki osobowe niezaliczone do wynagrodzeń</t>
  </si>
  <si>
    <t>zakup środków czystości i środków BHP</t>
  </si>
  <si>
    <t>zakup węgla do kuchni</t>
  </si>
  <si>
    <t xml:space="preserve">zakup materiałów kancelaryjnych na zajęcia świetlicowe </t>
  </si>
  <si>
    <t>zakup pomocy naukowych i dydaktycznych</t>
  </si>
  <si>
    <t>wywóz nieczystości stałych i płynnych</t>
  </si>
  <si>
    <t xml:space="preserve">prowizje bankowe i pozostałe usługi </t>
  </si>
  <si>
    <t xml:space="preserve">zakup środków żywności </t>
  </si>
  <si>
    <t>zakup biletów miesięcznych</t>
  </si>
  <si>
    <t>zakup pomocy naukowych, dydaktycznych, książek, zabawek</t>
  </si>
  <si>
    <t>Objaśnienia  do  projektu  budżetu  na  2006 rok</t>
  </si>
  <si>
    <t xml:space="preserve">Na rok 2006 planuje się dochody budżetowe w wysokości </t>
  </si>
  <si>
    <t>Dochody  własne planuje się  w  wysokości</t>
  </si>
  <si>
    <t>Inne  dochody  planuje  się  w  kwocie</t>
  </si>
  <si>
    <t>w  tym:</t>
  </si>
  <si>
    <t xml:space="preserve">  - subwencja oświatowa</t>
  </si>
  <si>
    <t xml:space="preserve">  - część wyrównawcza subwencji</t>
  </si>
  <si>
    <t xml:space="preserve">    (podstawowa i uzupełniająca) </t>
  </si>
  <si>
    <t xml:space="preserve">  - dotacje celowe </t>
  </si>
  <si>
    <t xml:space="preserve">1. Dochody własne: </t>
  </si>
  <si>
    <t xml:space="preserve">Podatki i opłaty lokalne </t>
  </si>
  <si>
    <t xml:space="preserve">wpływy z podatku od nieruchomości od osób prawnych i fizycznych planuje się w wysokości: </t>
  </si>
  <si>
    <t>wpływy z podatku rolnego od osób prawnych i fizycznych planuje się w wysokości</t>
  </si>
  <si>
    <t>WYDATKI     BUDŻETOWE</t>
  </si>
  <si>
    <t xml:space="preserve">Plan wydatków na 2006 rok: </t>
  </si>
  <si>
    <t>segregacja surowców wtórnych i ich wywóz (szkło, plastiki)</t>
  </si>
  <si>
    <t>Zwalczanie narkomanii</t>
  </si>
  <si>
    <t>wynagrodzenia  osobowe 1, 1/2, 1/2  etatu</t>
  </si>
  <si>
    <t xml:space="preserve">  - środki z funduszy unijnych na inwestycje</t>
  </si>
  <si>
    <t>01036</t>
  </si>
  <si>
    <r>
      <t>Z przedstawionej tabeli wynika, że najwięcej środków w budżecie przeznacza się na oświatę,  rolnictwo i łowiectwo (kanalizacja, boisko), pomoc społeczną 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administrację publiczną.</t>
    </r>
  </si>
  <si>
    <t>Podróże służbowe krajowe</t>
  </si>
  <si>
    <t xml:space="preserve">Rada Gminy nie podjęła uchwały o obniżeniu ceny 1q żyta, dlatego do naliczenia podatku przyjęto średnią cenę skupu żyta za okres pierwszych trzech kwartałów 2005r. ogłoszoną Komunikatem Prezesa GUS z dnia 17.10.2005r. (M.P. Nr 62, poz. 867). Cena 1q jest niższa o 9,79 zł  </t>
  </si>
  <si>
    <t xml:space="preserve">wpływy z podatku leśnego od osób prawnych i fizycznych  planuje się w wysokości </t>
  </si>
  <si>
    <t xml:space="preserve">    zakupy inwestycyjne</t>
  </si>
  <si>
    <t>zakupy inwestycyjne</t>
  </si>
  <si>
    <t>przyjęto do wyliczenia przewidywane zużycie wody oraz wzrost o 2,5% stawki za 1m3 wody</t>
  </si>
  <si>
    <t xml:space="preserve">podatek od środków transportowych płatny od pewnej ładowności ciężarówki, ciągni-ki siodłowe i balastowe, przyczepy i naczepy z wyjątkiem wykorzystywanych przez rolników oraz autobusy zaplanowano dochody w wysokości </t>
  </si>
  <si>
    <t>W poszczególnych rodzajach dochodów plan przedstawia się następująco:</t>
  </si>
  <si>
    <t>podatek od spadków i darowizn planuje się w wysokości</t>
  </si>
  <si>
    <t>kwotę przyjęto szacunkowo biorąc pod uwagę wykonanie za rok ubiegły, dochody te przekazuje Urząd  Skarbowy</t>
  </si>
  <si>
    <t>ponieważ Rada Gminy nie podjęła uchwały w sprawie podatku od środków transportowych, do projektu przyjęto 2,5% wzrost do roku ubiegłego</t>
  </si>
  <si>
    <t>obliczono podatek według średniej ceny drewna uzyskanej przez Nadleśnictwa za pierwsze trzy kwartały ogłoszoną  komunikatem Prezesa GUS z dnia 20.10.2005r. (M.P. Nr 62, poz. 868) Cena 1m3 drewna wzrosła  do roku ubiegłego o 10,95 zł i w związku z tym wpływy podatku w stosunku do roku ubiegłego planuje się wyższe</t>
  </si>
  <si>
    <t>ponieważ Rada Gminy nie podjęła uchwały w sprawie  stawek podatku od nieruchomości do projektu przyjęto 2,5% wzrost stawek do roku ubiegłego</t>
  </si>
  <si>
    <t xml:space="preserve">podatek od posiadania psów planuje się w wysokości </t>
  </si>
  <si>
    <t>kwotę przyjęto szacunkowo, biorąc pod uwagę wykonanie za rok ubiegły</t>
  </si>
  <si>
    <t>wpływy z opłaty targowej planuje się w wysokości</t>
  </si>
  <si>
    <t>wysokość planowana szacunkowo na podstawie wykonania za rok ubiegły</t>
  </si>
  <si>
    <t xml:space="preserve">podatek od czynności cywilno-prawnych planuje się w wysokości </t>
  </si>
  <si>
    <t>kwotę do planu przyjęto w wysokości przewidywanego wykonania za rok ubiegły. Podatek ten przekazują Urzędy Skarbowe</t>
  </si>
  <si>
    <t>wpływy z opłaty skarbowej planuje się w wysokości</t>
  </si>
  <si>
    <t>kwotę do planu przyjęto w wysokości przewidywanego wykonania za rok ubiegły</t>
  </si>
  <si>
    <t>wpływy z opłat za zezwolenia na sprzedaż alkoholu planuje się w wysokości</t>
  </si>
  <si>
    <t>skalkulowano na podstawie wydanych zezwoleń</t>
  </si>
  <si>
    <t>plan przyjęto szacunkowo</t>
  </si>
  <si>
    <t xml:space="preserve">wpływy z podatku od działalności gospodarczej opłacony w formie karty podatkowej planuje się w wysokości </t>
  </si>
  <si>
    <t>kwotę przyjęto szacunkowo, wpływy tego podatku przekazuje Urząd Skarbowy</t>
  </si>
  <si>
    <t>kwotę przyjęto szacunkowo</t>
  </si>
  <si>
    <t>odsetki od nieterminowych wpłat i koszty upomnienia planuje się kwotę</t>
  </si>
  <si>
    <t xml:space="preserve">    </t>
  </si>
  <si>
    <t>wpływy z tytułu jednorazowej opłaty w związku ze wzrostem wartości  nieruchomości (renta planistyczna)</t>
  </si>
  <si>
    <t xml:space="preserve">wpływy z opłat za wydawanie zaświadczeń o wpisie do działalności gospodarczej planuje się w wysokości </t>
  </si>
  <si>
    <t xml:space="preserve">Udziały w podatkach stanowiących dochód budżetu państwa  </t>
  </si>
  <si>
    <t xml:space="preserve">wpływy z podatku dochodowego od osób fizycznych planuje się w wysokości </t>
  </si>
  <si>
    <t>podatek dochodowy od osób prawnych planuje się w wysokości</t>
  </si>
  <si>
    <t>kwotę do planu przyjęto szacunkowo. Podatek przekazują Urzędy Skarbowe</t>
  </si>
  <si>
    <t>kwota uzupełniająca          285 242</t>
  </si>
  <si>
    <t>Gospodarka odpadami</t>
  </si>
  <si>
    <t>kwota podstawowa           205 697</t>
  </si>
  <si>
    <r>
      <t xml:space="preserve">Dochody  z  majątku  gminy </t>
    </r>
    <r>
      <rPr>
        <sz val="11"/>
        <rFont val="Arial"/>
        <family val="2"/>
      </rPr>
      <t xml:space="preserve">  </t>
    </r>
  </si>
  <si>
    <t xml:space="preserve">czynsz za budynki skomunalizowane planuje się w wysokości </t>
  </si>
  <si>
    <t>skalkulowano na podstawie umów dzierżawnych</t>
  </si>
  <si>
    <t xml:space="preserve">dzierżawa za grunty działek letniskowych planuje się w wysokości </t>
  </si>
  <si>
    <t>do naliczenia dzierżawy przyjęto cenę za 1m2  w wysokości jak w roku ubiegłym</t>
  </si>
  <si>
    <t>wpływy ze sprzedaży mienia komunalnego planuje się w wysokości</t>
  </si>
  <si>
    <t>z rat za sprzedaż lokali mieszkalnych w Trzebiechowie i Lisówku</t>
  </si>
  <si>
    <t xml:space="preserve">wieczyste użytkowanie planuje się dochody w wysokości </t>
  </si>
  <si>
    <t>opłaty te wnoszą osoby prawne i fizyczne</t>
  </si>
  <si>
    <t>odsetki redyskontowe od wpłaconych rat za sprzedaż lokali mieszkalnych planuje się szacunkowo kwotę</t>
  </si>
  <si>
    <t>opłaty za składowanie odpadów na wysypisku planuje się w wysokości</t>
  </si>
  <si>
    <t xml:space="preserve">wpłaty za zrzut ścieków do oczyszczalni planuje się w wysokości </t>
  </si>
  <si>
    <t>za pobór wody z wodociągu wiejskiego w Osieku i Lisówku i odsetki od nieterminowych wpłat planuje się dochody w wysokości</t>
  </si>
  <si>
    <t>Pozostałe  dochody</t>
  </si>
  <si>
    <t>dzierżawa za obwody łowieckie planuje się w kwocie</t>
  </si>
  <si>
    <t>plan przyjęto w wysokości przewidywanego wykonania za rok ubiegły</t>
  </si>
  <si>
    <t>wpływy z usług w administracji (ksero, siłownia, wynajem samochodów)</t>
  </si>
  <si>
    <t xml:space="preserve">wpływy ze sprzedaży (tablice, makulatura) przyjęto szacunkowo kwotę </t>
  </si>
  <si>
    <t xml:space="preserve">wpływy z różnych dochodów (rozliczenia z lat ubiegłych, prowizje od składek ZUS, podatku dochodowego) - przyjęto szacunkowo </t>
  </si>
  <si>
    <t xml:space="preserve">5% od dochodów na rzecz budżetu państwa (za dowody osobiste) </t>
  </si>
  <si>
    <t>odsetki od środków na rachunkach bankowych planuje się szacunkowo kwotę</t>
  </si>
  <si>
    <t>usługi opiekuńcze planuje się w wysokości</t>
  </si>
  <si>
    <t>skalkulowano na podstawie udzielonych usług opiekuńczych</t>
  </si>
  <si>
    <t>wpływy z opłaty produktowej planuje się w wysokości przewidywanego wykonania w roku ubiegłym</t>
  </si>
  <si>
    <t>odpłatność ludności za przyłączenie do kanalizacji skalkulowano na podstawie ilości przyłączeń na kwotę</t>
  </si>
  <si>
    <t>wpływy te przekazuje Wojewódzki Fundusz Ochrony Środowiska i Gospodarki Wodnej</t>
  </si>
  <si>
    <t xml:space="preserve">2.   Inne  dochody: </t>
  </si>
  <si>
    <t>subwencja oświatowa podana przez Ministerstwo Finansów wynosi</t>
  </si>
  <si>
    <t>subwencja wyrównawcza wielkość podana przez Ministerstwo Finansów</t>
  </si>
  <si>
    <t>z tego:</t>
  </si>
  <si>
    <t>kwota podstawowa subwencji wyrównawczej obliczona na podstawie dochodów podatkowych gminy do liczby mieszkańców gminy tzw. wskaźnika G, a wskaźnika Gg dochodów podatkowych w kraju do liczby mieszkańców kraju</t>
  </si>
  <si>
    <t>kwota uzupełniająca subwencji wyrównawczej do kalkulacji której ujęto średnią gęstość na 1km w kraju i gęstość zaludnienia w gminie na 1km2</t>
  </si>
  <si>
    <t xml:space="preserve">dotacje celowe: </t>
  </si>
  <si>
    <t xml:space="preserve">a) dotacja na oczyszczalnię i kanalizację z Wojewódzkiego Funduszu Ochrony  Środowiska </t>
  </si>
  <si>
    <t xml:space="preserve">b) dotacja na zadania administracji publicznej </t>
  </si>
  <si>
    <t xml:space="preserve">        - materiały do rozbudowy strażnicy</t>
  </si>
  <si>
    <t xml:space="preserve">c) dotacja na prowadzenie i aktualizację rejestru wyborców </t>
  </si>
  <si>
    <t xml:space="preserve">d) dotacja na ośrodek wsparcia </t>
  </si>
  <si>
    <t xml:space="preserve">e) dotacja składki na ubezpieczenia zdrowotne dla osób pobierających niektóre świadczenia z pomocy społecznej </t>
  </si>
  <si>
    <t xml:space="preserve">f) dotacja na zasiłki i pomoc w naturze oraz składki na ubezpieczenie społeczne </t>
  </si>
  <si>
    <t xml:space="preserve">g) dotacja – Ośrodek Pomocy Społecznej </t>
  </si>
  <si>
    <t xml:space="preserve">h) dotacja na świadczenia rodzinne oraz składki na ubezpieczenia emerytalne i rentowe na ubezpieczenia emerytalne i rentowe z ubezpieczenia społecznego </t>
  </si>
  <si>
    <t xml:space="preserve">i) dotacja na dożywianie uczniów </t>
  </si>
  <si>
    <t xml:space="preserve">j) dotacja celowa ze środków PFRON na zrekompensowanie utraconych przez gminę dochodów na skutek zwolnień </t>
  </si>
  <si>
    <t xml:space="preserve">wpływy z usług - różne dochody z Zespołu Szkół Publicznych </t>
  </si>
  <si>
    <t xml:space="preserve">wpływy z uslug - za obiady w Zespole Szkól Publicznych </t>
  </si>
  <si>
    <t>Pozostała działalność - dotacja na dożywianie uczniów</t>
  </si>
  <si>
    <t>dzierżawa gruntów rolnych przyjęto na podstawie zawartych umów</t>
  </si>
  <si>
    <t>wpływy z różnych dochodów (prowizje od przelewów ZUS i pod. doch., wpłaty z lat ubiegłych)</t>
  </si>
  <si>
    <t>odsetki od nieterminowych wpłat z tytułu podatków i opłat oraz za koszty upomnienia</t>
  </si>
  <si>
    <t>Spłata pożyczki:</t>
  </si>
  <si>
    <t>Plan dochodów na 2006 rok:</t>
  </si>
  <si>
    <t>Wydatki  w  poszczególnych  działach  przedstawiają  się  następująco:</t>
  </si>
  <si>
    <t xml:space="preserve">Dział </t>
  </si>
  <si>
    <t xml:space="preserve">Nazwa Działu </t>
  </si>
  <si>
    <t>Kwota wydatków</t>
  </si>
  <si>
    <t>Udział   procentowy  w  budżecie  gminy</t>
  </si>
  <si>
    <t>010</t>
  </si>
  <si>
    <t xml:space="preserve">Rolnictwo i łowiectwo </t>
  </si>
  <si>
    <t xml:space="preserve">Transport i łączność </t>
  </si>
  <si>
    <t>Turystyka</t>
  </si>
  <si>
    <t>Gospodarka mieszkaniowa</t>
  </si>
  <si>
    <t>Działalność usługowa</t>
  </si>
  <si>
    <t>Administracja publiczna</t>
  </si>
  <si>
    <t>Bezpieczeństwo publiczne i ochrona przeciwpożarowa</t>
  </si>
  <si>
    <t>DZIAŁ 700  - GOSPODARKA MIESZKANIOWA</t>
  </si>
  <si>
    <t xml:space="preserve">Źródłem pokrycia niedoboru budżetowego w kwocie 500.600 zł jest pożyczka z Wojewódzkiego Funduszu Ochrony Środowiska i Gospodarki Wodnej w wysokości  </t>
  </si>
  <si>
    <t>Świadczenia rodzinne oraz składki na ubezp. emerytalne i rentowe</t>
  </si>
  <si>
    <r>
      <t>kwota planu podana jest przez Ministerstwo Finansó</t>
    </r>
    <r>
      <rPr>
        <sz val="10"/>
        <rFont val="Arial"/>
        <family val="2"/>
      </rPr>
      <t>w</t>
    </r>
  </si>
  <si>
    <t>§</t>
  </si>
  <si>
    <t>Wyszczególnienie</t>
  </si>
  <si>
    <t>Przychody</t>
  </si>
  <si>
    <t>Przychody z zaciągniętych pożyczek  i kredytów na rynku krajowym</t>
  </si>
  <si>
    <t>Rozchody</t>
  </si>
  <si>
    <t>Spłaty otrzymanych krajowych pożyczek</t>
  </si>
  <si>
    <r>
      <t>DZIAŁ 854  –  EDUKACYJNA  OPIEKA  WYCHOWAWCZA</t>
    </r>
    <r>
      <rPr>
        <sz val="12"/>
        <rFont val="Arial"/>
        <family val="2"/>
      </rPr>
      <t xml:space="preserve"> </t>
    </r>
  </si>
  <si>
    <t>Przychody  i  rozchody  związane  
z  finansowaniem  deficytu  i   rozdysponowaniem                 nadwyżki   budżetowej</t>
  </si>
  <si>
    <t>Dz.  900  Rozdz.  90011</t>
  </si>
  <si>
    <t>Stan  funduszu  na  01.01.2006r.</t>
  </si>
  <si>
    <t>wpływy z opłaty miejscowej</t>
  </si>
  <si>
    <t>wpływy z opłaty miejscowej planuje się w wysokości</t>
  </si>
  <si>
    <t>wysokość planowana szacunkowo</t>
  </si>
  <si>
    <t xml:space="preserve">naprawy, awarie (pompy, prasy, krata mechaniczna schodkowa, dmuchawy) </t>
  </si>
  <si>
    <t>umowa zlecenie na palacza do mieszkań komunalnych w Ośrodku Zdrowia</t>
  </si>
  <si>
    <t>wynagrodzenia osobowe 13 etatów,                                                  w tym: odprawa wójta, jubileusz (1 pracownik)</t>
  </si>
  <si>
    <t>remont witaczy</t>
  </si>
  <si>
    <t>zakup narzędzi (betorniarka, piła, drobne narzędzia)</t>
  </si>
  <si>
    <t>wydatki inwestycyjne - dokończenie budowy boiska asfaltowego przy remizie OSP</t>
  </si>
  <si>
    <t>oddzież ochronna dla pracowników</t>
  </si>
  <si>
    <t>wydatki inwestycyjne - budowa przepompowni w Lisówku</t>
  </si>
  <si>
    <t xml:space="preserve">b) wydatki majątkowe, w tym: </t>
  </si>
  <si>
    <t>Przedszkola</t>
  </si>
  <si>
    <t xml:space="preserve">dofinansowanie przedszkola w formie dotacji </t>
  </si>
  <si>
    <t>Promocja jednostek samorządu terytorialnego</t>
  </si>
  <si>
    <t>Oczyszczanie miast i wsi</t>
  </si>
  <si>
    <t>Wpływy i wydatki związane z gromadzeniem środków z opłat produktowych</t>
  </si>
  <si>
    <t xml:space="preserve">wywóz surowców wtórnych - plastiki </t>
  </si>
  <si>
    <t xml:space="preserve">    wydatki inwestycyjne </t>
  </si>
  <si>
    <t>wydatki inwestycyjne - OSP Osiek:</t>
  </si>
  <si>
    <t xml:space="preserve">        - opracowanie dokumentacji dot. rozbudowy strażnicy</t>
  </si>
  <si>
    <t xml:space="preserve">wydatki inwestycyjne - tereny rekreacyjne w Kasparusie - boisko trawiaste, plac zabaw, boisko twarde, scena, </t>
  </si>
  <si>
    <t>Różne  przelewy</t>
  </si>
  <si>
    <t>Razem:</t>
  </si>
  <si>
    <t>Wydatki</t>
  </si>
  <si>
    <t>Zakup materiałów</t>
  </si>
  <si>
    <t xml:space="preserve">Zakup usług – prowizje bankowe </t>
  </si>
  <si>
    <t>LIMIT WYDATKÓW NA WIELOLETNIE PROGRAMY INWESTYCYJNE FINANSOWANE Z BUDŻETU GMINY OSIEK</t>
  </si>
  <si>
    <t xml:space="preserve">                            Jednostka organizacyjna realizująca program - Wójt Gminy Osiek</t>
  </si>
  <si>
    <t>Wysokość wydatków  - w złotych PLN</t>
  </si>
  <si>
    <t>Dział</t>
  </si>
  <si>
    <t>Nazwa</t>
  </si>
  <si>
    <t>Cel</t>
  </si>
  <si>
    <t>Zadanie</t>
  </si>
  <si>
    <t>Termin rozpoczęcia programu</t>
  </si>
  <si>
    <t>Łączne wydatki finansowe na program w okresie jego realizacji</t>
  </si>
  <si>
    <t>Dotychczasowe wydatki poniesione na finansowanie programu do 2004 roku</t>
  </si>
  <si>
    <t>Wysokość wydatków</t>
  </si>
  <si>
    <t>Termin zakończenia programu</t>
  </si>
  <si>
    <t>Budowa wodociągu i kanalizacji sanitarnej w Osieku</t>
  </si>
  <si>
    <t>Uprządkowanie stanu gospodarki wodno - ściekowej w Osieku</t>
  </si>
  <si>
    <t>2005 r.</t>
  </si>
  <si>
    <t>2006 r.</t>
  </si>
  <si>
    <t>Remont mostku nad rzeką Brzezianek w miejscowości Kasparus</t>
  </si>
  <si>
    <t>Poprawa stanu bezpieczeństwa</t>
  </si>
  <si>
    <t>Budowa boiska gminnego w Osieku</t>
  </si>
  <si>
    <t xml:space="preserve"> Wzrost aktywności sportowej dzieci, młodzieży i dorosłych                                                     </t>
  </si>
  <si>
    <r>
      <t xml:space="preserve">W roku budżetowym </t>
    </r>
    <r>
      <rPr>
        <b/>
        <sz val="8"/>
        <rFont val="Arial CE"/>
        <family val="2"/>
      </rPr>
      <t>2005</t>
    </r>
    <r>
      <rPr>
        <sz val="8"/>
        <rFont val="Arial CE"/>
        <family val="2"/>
      </rPr>
      <t xml:space="preserve">                            a) środki własne                b) pożyczka                c) śr. U.E.                     d) budżet państwa</t>
    </r>
  </si>
  <si>
    <r>
      <t xml:space="preserve">W roku budżetowym </t>
    </r>
    <r>
      <rPr>
        <b/>
        <sz val="8"/>
        <rFont val="Arial CE"/>
        <family val="2"/>
      </rPr>
      <t>2006</t>
    </r>
    <r>
      <rPr>
        <sz val="8"/>
        <rFont val="Arial CE"/>
        <family val="2"/>
      </rPr>
      <t xml:space="preserve">                             a) środki własne                b) pożyczka                c) śr. U.E.                     d) budżet państwa                </t>
    </r>
  </si>
  <si>
    <r>
      <t xml:space="preserve">W roku budżetowym </t>
    </r>
    <r>
      <rPr>
        <b/>
        <sz val="8"/>
        <rFont val="Arial CE"/>
        <family val="2"/>
      </rPr>
      <t>2007</t>
    </r>
    <r>
      <rPr>
        <sz val="8"/>
        <rFont val="Arial CE"/>
        <family val="2"/>
      </rPr>
      <t xml:space="preserve">                            a) środki własne                b) pożyczka                c) śr. U.E.                     d) budżet państwa</t>
    </r>
  </si>
  <si>
    <t>Załącznik nr 6</t>
  </si>
  <si>
    <t xml:space="preserve">Dochody  i  wydatki 
związane  z  realizacją  zadań  w  zakresie  administracji  rządowej  i  innych  zadań  zleconych  gminie  na 2006 rok </t>
  </si>
  <si>
    <t xml:space="preserve">Dochody </t>
  </si>
  <si>
    <t xml:space="preserve">Urzędy wojewódzkie </t>
  </si>
  <si>
    <t>dotacja celowa</t>
  </si>
  <si>
    <t>Plan  przychodów  i  wydatków  
Gminnego  Funduszu  Ochrony  Środowiska
i Gospodarki Wodnej na  2006 rok</t>
  </si>
  <si>
    <t>remonty budynków komunalnych (piece, pompy, bojlery, drzwi, rynny)</t>
  </si>
  <si>
    <t xml:space="preserve">wydatki bieżące w tym: </t>
  </si>
  <si>
    <t xml:space="preserve">    wynagrodzenia osobowe </t>
  </si>
  <si>
    <t xml:space="preserve">    pochodne od wynagrodzeń </t>
  </si>
  <si>
    <t xml:space="preserve">Urzędy naczelnych organów władzy państwowej, kontroli i ochrony prawa </t>
  </si>
  <si>
    <t>wydatki bieżace w tym:</t>
  </si>
  <si>
    <t xml:space="preserve">    pochodne od wynagrodzeń</t>
  </si>
  <si>
    <t>wydatki bieżące w tym:</t>
  </si>
  <si>
    <t xml:space="preserve">    wynagrodzenia osobowe</t>
  </si>
  <si>
    <t>własne)</t>
  </si>
  <si>
    <t>wydatki inwestycyjne (pożyczka i dotacja WFOŚ i GW, środki</t>
  </si>
  <si>
    <t>prowizje bankowe (pomoc społeczna, świadczenia rodzinne, zaliczka alimentacyjna)</t>
  </si>
  <si>
    <t>Zasiłki i pomoc w naturze oraz składki na ubezpieczenia emerytalne i rentowe</t>
  </si>
  <si>
    <t>Świadczenia rodzinne oraz składki na ubezpeczenie emerytalne i rentowe z ubezpieczenia społecznego</t>
  </si>
  <si>
    <t>wydatki bieżące</t>
  </si>
  <si>
    <t xml:space="preserve">Składki na ubezpieczenie zdrowotne opłacane za osoby pobierające niektóre świadczenia z pomocy społecznej </t>
  </si>
  <si>
    <t xml:space="preserve">    wynagrodzenia </t>
  </si>
  <si>
    <t>dochody budżetu państwa zawiązane z realizacją zadań zleconych jednostkom samorządu terytorialnego</t>
  </si>
  <si>
    <t>OGÓŁEM:</t>
  </si>
  <si>
    <t>Urzędy naczelnych organów władzy państwowej, kontroli i ochrony prawa oraz sądownictwa</t>
  </si>
  <si>
    <t>co stanowi %</t>
  </si>
  <si>
    <t>WYLICZENIA</t>
  </si>
  <si>
    <t>Rok</t>
  </si>
  <si>
    <t>wymagane informacje</t>
  </si>
  <si>
    <t>kredyty i pożyczki</t>
  </si>
  <si>
    <t>obligacje</t>
  </si>
  <si>
    <t>poręczenia - potencjalne spłaty w roku</t>
  </si>
  <si>
    <t>inne zobowiąza-nia wymagalne</t>
  </si>
  <si>
    <t>dochody budżetu</t>
  </si>
  <si>
    <t>wartości ogółem</t>
  </si>
  <si>
    <t>wskaźnik % art. 113 u.f.p</t>
  </si>
  <si>
    <t>wskaźnik % art. 114 u.f.p</t>
  </si>
  <si>
    <t>zaciągnięte</t>
  </si>
  <si>
    <t>przewidywane</t>
  </si>
  <si>
    <t>wyemitowane</t>
  </si>
  <si>
    <t>na podst. art. 48 u.1 pkt 1</t>
  </si>
  <si>
    <t>na podst. art. 48 u.1 pkt 2 i 3</t>
  </si>
  <si>
    <t>na podst. art. 113 u. 3</t>
  </si>
  <si>
    <t>stan długu na 31.12.</t>
  </si>
  <si>
    <t>X</t>
  </si>
  <si>
    <t xml:space="preserve">dług </t>
  </si>
  <si>
    <t>spłata rat</t>
  </si>
  <si>
    <t>w tym: I kw.</t>
  </si>
  <si>
    <t>w tym: II kw.</t>
  </si>
  <si>
    <t>w tym: III kw.</t>
  </si>
  <si>
    <t>w tym: IV kw.</t>
  </si>
  <si>
    <t>spłata odsetek</t>
  </si>
  <si>
    <t>transza długu</t>
  </si>
  <si>
    <t xml:space="preserve">Załącznik  Nr 7 </t>
  </si>
  <si>
    <t>PROGNOZA   DŁUGU   NA   ROK   2006</t>
  </si>
  <si>
    <t>operat wodno-prawny celem uzyksania pozwolenia wodno-prawnego na odprowadzanie wód z oczyszczalni</t>
  </si>
  <si>
    <t>wykonanie oddzielnego wejścia do świetlicy wiejskiej w Karszanku</t>
  </si>
  <si>
    <t>odsetki od pożyczek krótkoterminowych</t>
  </si>
  <si>
    <t>Dochody od osób prawnych, od osób fizycznych i od innych jednostek nieposiadających osobowości prawnej oraz wydatki związane z ich poborem</t>
  </si>
  <si>
    <t>Obsługa długu publicznego</t>
  </si>
  <si>
    <t xml:space="preserve">Różne rozliczenia </t>
  </si>
  <si>
    <t>Oświata i wychowanie</t>
  </si>
  <si>
    <t>Ochrona zdrowia</t>
  </si>
  <si>
    <t>Pomoc społeczna</t>
  </si>
  <si>
    <t>Edukacyjna opieka wychowawcza</t>
  </si>
  <si>
    <t>Kultura i ochrona dziedzictwa narodowego</t>
  </si>
  <si>
    <t>Kultura fizyczna i sport</t>
  </si>
  <si>
    <t xml:space="preserve">OGÓŁEM: </t>
  </si>
  <si>
    <t>Razem</t>
  </si>
  <si>
    <t>DZIAŁ  010  -  ROLNICTWO I  ŁOWIECTWO</t>
  </si>
  <si>
    <t>Rodzaj dochodów</t>
  </si>
  <si>
    <t>Kwota</t>
  </si>
  <si>
    <t>opłata za wodę</t>
  </si>
  <si>
    <t xml:space="preserve">odsetki od opłat za wodę </t>
  </si>
  <si>
    <t xml:space="preserve">odpłatność ludności za przyłączenie do kanalizacji </t>
  </si>
  <si>
    <t xml:space="preserve">dotacja  z Woj. Fund. Ochr. Środowiska na inwestycje </t>
  </si>
  <si>
    <t xml:space="preserve">opłaty z dzierżawy za obwody łowieckie </t>
  </si>
  <si>
    <t>DZIAŁ  600  -  TRANSPORT I ŁĄCZNOŚĆ</t>
  </si>
  <si>
    <t>czynsz za budynki i mieszkania</t>
  </si>
  <si>
    <t>Oddziały przedszkolne w szkołach podstaw.</t>
  </si>
  <si>
    <t>zakup paliwa, oleju, oraz części zamiennych do samochodów (Renault Master, Renault Trafic)</t>
  </si>
  <si>
    <t>program przesiewowy badań w kierunku wykrycia gruźlicy i chorób nowotworowych układu oddechowego</t>
  </si>
  <si>
    <t>szkolenie członków Gminnej Komisji Rozwiązywania Problemów Alkoholowej</t>
  </si>
  <si>
    <t>wynagrodzenie dla członków Komisji Rozwiązywania Problemów Alkoholowej</t>
  </si>
  <si>
    <t>pomoce naukowe i dydaktyczne, książki, czasopisma o tematyce antyalkoholowej</t>
  </si>
  <si>
    <t>zasiłki i pomoc w naturze oraz składki na ubezp. społ. - dotacja</t>
  </si>
  <si>
    <t>stypendia dla uczniów</t>
  </si>
  <si>
    <r>
      <t>Pomoc materialna dla uczniów</t>
    </r>
    <r>
      <rPr>
        <sz val="12"/>
        <rFont val="Arial"/>
        <family val="2"/>
      </rPr>
      <t xml:space="preserve"> </t>
    </r>
  </si>
  <si>
    <t xml:space="preserve">zakup materiałów dydaktycznych </t>
  </si>
  <si>
    <t>wpłata na kapitał zakładowy Zakładu Utylizacji Odpadów Komunalnych "Stary Las"</t>
  </si>
  <si>
    <t xml:space="preserve">zakup worków do śmieci, sprzątanie śmieci z "dzikich" wysypisk, naprawa, zakup koszy ulicznych </t>
  </si>
  <si>
    <t xml:space="preserve">Gospodarka odpadami </t>
  </si>
  <si>
    <t>Wysypisko:</t>
  </si>
  <si>
    <t>opłaty za pobór wód podziemnych i składowanie śmieci do Urzędu Wojewódzkiego</t>
  </si>
  <si>
    <t>wsparcie działalności Uczniowskiego Klubu Sportowego "Kałębie"</t>
  </si>
  <si>
    <t>odnowienie przystanków,krawężników,tablic nazw miejscowości</t>
  </si>
  <si>
    <t>wydatki inwestycyjne - środki własne - budowa boiska w Osieku</t>
  </si>
  <si>
    <t>wydatki inwestycyjne - środki z funduszy unijnych - budowa boiska w Osieku</t>
  </si>
  <si>
    <t xml:space="preserve">pobór wody z jezior do badania </t>
  </si>
  <si>
    <t>rezerwa ogólna na nieprzewidziane wydatki</t>
  </si>
  <si>
    <t>malowanie pomieszczeń i usługi remontowe,remont dachu i podłogi</t>
  </si>
  <si>
    <t>zakup sprzętu p.poż. - węże, prądownica, linki, rękawice, buty,  mundury</t>
  </si>
  <si>
    <t>dzierżawa gruntów  - "ule"</t>
  </si>
  <si>
    <t xml:space="preserve">dzierżawa gruntów rolnych </t>
  </si>
  <si>
    <t>wieczyste użytkowanie</t>
  </si>
  <si>
    <t xml:space="preserve">pozostałe odsetki </t>
  </si>
  <si>
    <t>DZIAŁ  710  -  DZIAŁALNOŚĆ USŁUGOWA</t>
  </si>
  <si>
    <t>DZIAŁ  750  -  ADMINISTRACJA PUBLICZNA</t>
  </si>
  <si>
    <t xml:space="preserve">dotacja - administracja rządowa </t>
  </si>
  <si>
    <t xml:space="preserve">dotacja - zakupy inwestycyjne </t>
  </si>
  <si>
    <t>wpływy z usług (ksero, siłownia, wynajem samochodów)</t>
  </si>
  <si>
    <t>wpływy z  sprzedaży (makulatura, tablice, znaczki dla psów)</t>
  </si>
  <si>
    <t>5% od dochodów na rzecz budżetu państwa (za dowody osobiste)</t>
  </si>
  <si>
    <t>DZIAŁ  751  -  URZĘDY NACZELNYCH  ORGANÓW WŁADZY PAŃSTWOWEJ, KONTROLI I OCHRONY PRAWA ORAZ SĄDOWNICTWA</t>
  </si>
  <si>
    <t>dotacje na prowadzenie i aktualizację rejestru wyborców</t>
  </si>
  <si>
    <t xml:space="preserve">DZIAŁ 756 – DOCHODY OD OSÓB PRAWNYCH, OD OSÓB FIZYCZNYCH I OD INNYCH JEDNOSTEK NIE POSIADAJĄCYCH OSOBOWOŚCI PRAWNEJ ORAZ WYDATKI ZWIĄZANE Z ICH POBOREM </t>
  </si>
  <si>
    <t xml:space="preserve">Wpływy z podatku dochodowego od osób fizycznych </t>
  </si>
  <si>
    <t xml:space="preserve">podatek od działaln. gosp. osób fiz. opłacany w formie karty podatkowej </t>
  </si>
  <si>
    <t xml:space="preserve">podatek od nieruchomości </t>
  </si>
  <si>
    <t xml:space="preserve">podatek rolny </t>
  </si>
  <si>
    <t xml:space="preserve">podatek leśny </t>
  </si>
  <si>
    <t>podatek od środków transportowych</t>
  </si>
  <si>
    <t>podatek od spadków i darowizn</t>
  </si>
  <si>
    <t>podatek od posiadania psów</t>
  </si>
  <si>
    <t>wpływy z opłaty targowej</t>
  </si>
  <si>
    <t xml:space="preserve">podatek od czynności cywilnoprawnych </t>
  </si>
  <si>
    <t xml:space="preserve">wpływy z opłaty skarbowej </t>
  </si>
  <si>
    <t xml:space="preserve">wpływy z opłat za zezwolenia na sprzedaż alkoholu  </t>
  </si>
  <si>
    <t>wpływy z opłaty za wydanie zaśw.o wpisie do działalności gospodarczej</t>
  </si>
  <si>
    <t>podatek dochodowy od osób fizycznych</t>
  </si>
  <si>
    <t>podatek dochodowy od osób prawnych</t>
  </si>
  <si>
    <t>DZIAŁ  758  -  RÓŻNE   ROZLICZENIA</t>
  </si>
  <si>
    <t>Część oświatowa subwencji ogólnej dla gmin</t>
  </si>
  <si>
    <t xml:space="preserve">Część wyrównawcza subwencji ogólnej dla gmin, z tego: </t>
  </si>
  <si>
    <t xml:space="preserve">Różne rozliczenia finansowe, pozostałe odsetki </t>
  </si>
  <si>
    <t>DZIAŁ  801  -  OŚWIATA   I  WYCHOWANIE</t>
  </si>
  <si>
    <t>wpływy z usług</t>
  </si>
  <si>
    <t xml:space="preserve"> </t>
  </si>
  <si>
    <t>DZIAŁ  852 – POMOC  SPOŁECZNA</t>
  </si>
  <si>
    <t xml:space="preserve">Ośrodki wsparcia - dotacja </t>
  </si>
  <si>
    <t xml:space="preserve">Świadczenia rodzinne oraz składki na ubezp. emeryt. i rent.  - dotacja </t>
  </si>
  <si>
    <t>Składki na ubezp. zdrowotne za osoby pobierające niektóre świadczenia z pomocy społecznej oraz niektóre świadczenia rodzinne - dotacja</t>
  </si>
  <si>
    <t xml:space="preserve">Ośrodki pomocy społecznej - dotacja </t>
  </si>
  <si>
    <t xml:space="preserve">Wpłaty za usługi opiekuńcze </t>
  </si>
  <si>
    <t>Świetlice szkolne</t>
  </si>
  <si>
    <t>wpływy z uslug - za obiady</t>
  </si>
  <si>
    <t>DZIAŁ 900  –  GOSPODARKA KOMUNALNA I OCHRONA ŚRODOWISKA</t>
  </si>
  <si>
    <t>wpłaty za zrzut ścieków na oczyszczalnię</t>
  </si>
  <si>
    <t xml:space="preserve">opłata za składowanie odpadów na wysypisku </t>
  </si>
  <si>
    <t xml:space="preserve">wpływy z opłaty produktowej </t>
  </si>
  <si>
    <t xml:space="preserve">wpływy ze sprzedaży linii energetycznej </t>
  </si>
  <si>
    <t>DZIAŁ 926  –  KULTURA FIZYCZNA I SPORT</t>
  </si>
  <si>
    <t>środki na dofinansowanie inwestycji - budowa boiska w Osieku</t>
  </si>
  <si>
    <t>RAZEM  DOCHODY:</t>
  </si>
  <si>
    <t>Rozdział</t>
  </si>
  <si>
    <t>Przeznaczenie    wydatków</t>
  </si>
  <si>
    <t>01008</t>
  </si>
  <si>
    <t>Melioracje wodne</t>
  </si>
  <si>
    <t>naprawy urządzeń melioracyjnych (przepusty, rowy)</t>
  </si>
  <si>
    <t>01010</t>
  </si>
  <si>
    <t>Infrastruktura wodociągowa i sanitacyjna wsi</t>
  </si>
  <si>
    <t>Hydrofornia:</t>
  </si>
  <si>
    <t>energia elektryczna</t>
  </si>
  <si>
    <t>dostawa zimnej wody do Lisówka z gminy Smętowo</t>
  </si>
  <si>
    <t>umowa zlecenie – dozór nad wodociągiem i urządzeniami hydroforni</t>
  </si>
  <si>
    <t>wydatki inwestycyjne - środki własne - most w Kasparusie</t>
  </si>
  <si>
    <t xml:space="preserve">naprawa i konserwacja pomostów (Trzebiechowo, Radogoszcz, Głuche, Osiek - jez. Czarne, Kałębie - poręcze, Wycinki - budowa) </t>
  </si>
  <si>
    <t>zakup opału na ogrzewanie mieszkań komunalnych w Ośrodku Zdrowia</t>
  </si>
  <si>
    <t>opracowanie planu zagospodarowania przestrzennego dla  miejscowości Osiek</t>
  </si>
  <si>
    <t>opracowanie projektów decyzji o warunkach zabudowy i zagospodarowania terenu</t>
  </si>
  <si>
    <t>delegacje pracowników, ryczałt za samochód, zwrot kosztów przejazdu poborowym na komisję</t>
  </si>
  <si>
    <t xml:space="preserve">Urzędy  naczelnych organów władzy państw. </t>
  </si>
  <si>
    <t>prowizje sołtysów z podatków, świadectwa pochodzenia zwierząt, opłaty targowe,</t>
  </si>
  <si>
    <t>DZIAŁ 757 - OBSŁUGA DŁUGU PUBLICZNEGO</t>
  </si>
  <si>
    <t>ZUS od umowy zlecenia</t>
  </si>
  <si>
    <t>dozór techniczny nad pompami – Urząd Dozoru Techn.Warszawa</t>
  </si>
  <si>
    <t>ubezpieczenie budynku hydroforni</t>
  </si>
  <si>
    <t>wymiana złoża filtrującego</t>
  </si>
  <si>
    <t>awarie</t>
  </si>
  <si>
    <t xml:space="preserve">Kanalizacja: </t>
  </si>
  <si>
    <t>Oczyszczalnia:</t>
  </si>
  <si>
    <t>wynagrodzenie osobowe pracownika oczyszczalni</t>
  </si>
  <si>
    <t>dodatkowe wynagrodzenie roczne</t>
  </si>
  <si>
    <t>składka ZUS</t>
  </si>
  <si>
    <t xml:space="preserve">składka na Fundusz Pracy </t>
  </si>
  <si>
    <t>odpis na zakładowy fundusz socjalny</t>
  </si>
  <si>
    <t xml:space="preserve">wymiana oleju w dmuchawach, pompach i mieszadle </t>
  </si>
  <si>
    <t xml:space="preserve">zakup oleju napędowego do agregatu, smar do łożysk </t>
  </si>
  <si>
    <t xml:space="preserve">flokulant do odwadniania osadu </t>
  </si>
  <si>
    <t xml:space="preserve">zakup pix-u - preparatu do obniżenia fosforu w ściekach </t>
  </si>
  <si>
    <t xml:space="preserve">próby fizykochemiczne ścieków oczyszczonych </t>
  </si>
  <si>
    <t xml:space="preserve">opłaty telefoniczne i modem alarmowy </t>
  </si>
  <si>
    <t xml:space="preserve">wapno do higenizacji osadu </t>
  </si>
  <si>
    <t>energia elektryczna i woda w oczyszczalni</t>
  </si>
  <si>
    <t xml:space="preserve">środki sanitarne i czystości </t>
  </si>
  <si>
    <t>wydatki inwestycyjne - oczyszczalnia</t>
  </si>
  <si>
    <t>01030</t>
  </si>
  <si>
    <t>Izby rolnicze</t>
  </si>
  <si>
    <t>2% odpisu od wpływów z tytułu podatku rolnego</t>
  </si>
  <si>
    <t>01095</t>
  </si>
  <si>
    <t>Pozostała działalność</t>
  </si>
  <si>
    <t>konkurs "Piękna wieś"</t>
  </si>
  <si>
    <t>szkolenia rolnicze</t>
  </si>
  <si>
    <t>Drogi gminne publiczne</t>
  </si>
  <si>
    <t>wynagrodzenia osobowe 2 etaty pracowników gospodarczych i jubileusze</t>
  </si>
  <si>
    <t>składki ZUS</t>
  </si>
  <si>
    <t>składki na Fundusz Pracy</t>
  </si>
  <si>
    <t>odzież ochronna i robocza</t>
  </si>
  <si>
    <t>odśnieżanie i zwalczanie gołoledzi</t>
  </si>
  <si>
    <t>naprawa i równanie dróg we wszystkich sołectwach</t>
  </si>
  <si>
    <t>podniesienie pobocza przy przystanku w miejscowości Głuche</t>
  </si>
  <si>
    <t>zakup paliwa do piły i dowóz pracowników do prac drogowych</t>
  </si>
  <si>
    <t xml:space="preserve">naprawa mostu na drodze do Radogoszczy </t>
  </si>
  <si>
    <t>zakup masy bitumicznej na remont ulic w Osieku</t>
  </si>
  <si>
    <t>remont drogi przy przystanku autobusowym w Jeżewnicy</t>
  </si>
  <si>
    <t>DZIAŁ  630  -  TURYSTYKA</t>
  </si>
  <si>
    <t>składka do Stowarzyszenia Gmin Kociewsko-Borowiackich „Bór”</t>
  </si>
  <si>
    <t>materiały promocyjne (foldery, mapki, widokówki, gadżety)</t>
  </si>
  <si>
    <t>Gospodarka gruntami i nieruchomościami</t>
  </si>
  <si>
    <t>szacowanie nieruchomości przeznaczonych do sprzedaży</t>
  </si>
  <si>
    <t>dokumentacja geodezyjna potrzebna do sprzedaży</t>
  </si>
  <si>
    <t>ogłoszenia o przetargach</t>
  </si>
  <si>
    <t>wyciągi z ksiąg wieczystych</t>
  </si>
  <si>
    <t>podziały i rozgraniczenia mienia gminnego</t>
  </si>
  <si>
    <t>wykup gruntów na cele użyteczności publicznej</t>
  </si>
  <si>
    <t>opłata za akty notarialne</t>
  </si>
  <si>
    <t>usługi kominiarskie</t>
  </si>
  <si>
    <t>przegląd przewodów kominowych</t>
  </si>
  <si>
    <t>ubezpieczenie budynków</t>
  </si>
  <si>
    <t xml:space="preserve">wynagrodzenia 4 pracowników </t>
  </si>
  <si>
    <t>ekwiwalent za odzież, zakup środków BHP</t>
  </si>
  <si>
    <t>Urzędy naczelnych organów władzy państwowej, o kontroli i ochrony prawa oraz sądownictwa</t>
  </si>
  <si>
    <t>Gospodarka komunalna                                                               i ochrona środowiska</t>
  </si>
  <si>
    <t>Przeznaczenie planowanych wydatków w poszczególnych działach budżetu:</t>
  </si>
  <si>
    <t>użytkowanie gruntów pokrytych wodami stanowiącymi własność Skarbu Państwa zajętymi pod obiekty gminy (przepusty, mosty)</t>
  </si>
  <si>
    <t xml:space="preserve">papier do drukarki w stacji zlewczej, żaróweczki kontrolne do szaf sterowniczych </t>
  </si>
  <si>
    <t>środki ochony indywidualnej (odzież, obuwie ochronne, robocze), zbiorowe (liny, szelki, maski, lampy, detektor gazów, latarka, gaśnice, wentylator)</t>
  </si>
  <si>
    <t>naprawa ławek, zakup narzędzi</t>
  </si>
  <si>
    <t>Biuro planowania przestrzennego</t>
  </si>
  <si>
    <t>Urzędy Wojewódzkie</t>
  </si>
  <si>
    <t>wynagrodzenia pracowników urzędu wykonujących zadania zlecone</t>
  </si>
  <si>
    <t xml:space="preserve">zakupy inwestycjne - zadania administracji państwowej </t>
  </si>
  <si>
    <t>Rady Gmin</t>
  </si>
  <si>
    <t>diety radnych, członków komisji, dieta Przewodniczącego Rady Gminy</t>
  </si>
  <si>
    <t>Urzędy Gmin</t>
  </si>
  <si>
    <t>dodatkowe wynagrodzenia roczne</t>
  </si>
  <si>
    <t>odpis na fundusz socjalny pracowników i emerytów</t>
  </si>
  <si>
    <t>zakup opału</t>
  </si>
  <si>
    <t>prenumerata czasopism, Dziennika Ustaw i Monitora Polskiego</t>
  </si>
  <si>
    <t>odzież robocza i ochronna (palacz, sprzątaczka)</t>
  </si>
  <si>
    <t>środki czystości</t>
  </si>
  <si>
    <t>materiały biurowe, druki, proszek TONER</t>
  </si>
  <si>
    <t>środki BHP dla pracowników</t>
  </si>
  <si>
    <t>zakup paliwa do samochodów - wyjazdy służbowe</t>
  </si>
  <si>
    <t>opłaty telefoniczne</t>
  </si>
  <si>
    <t>opłaty za przesyłki listowe</t>
  </si>
  <si>
    <t>abonament za usługi internetowe</t>
  </si>
  <si>
    <t>usługi kominiarskie, przegląd przewodów kominowych</t>
  </si>
  <si>
    <t>naprawa kserokopiarek</t>
  </si>
  <si>
    <t>opieka autorska nad programami komputerowymi</t>
  </si>
  <si>
    <t>szkolenia pracowników</t>
  </si>
  <si>
    <t>umowa radcy prawnego</t>
  </si>
  <si>
    <t>abonament BIP – Biuletyn Informacji Publicznej</t>
  </si>
  <si>
    <t>ubezpieczenie budynku i wyposażenia</t>
  </si>
  <si>
    <t>wypłaty w związku z 50-leciem pożycia małżeńskiego, zakup kwiatów</t>
  </si>
  <si>
    <t>zakup ksiąg i druków do USC</t>
  </si>
  <si>
    <t>zakup środków do dezynfekcji ksiąg USC</t>
  </si>
  <si>
    <t>składka do Związku Gmin Wiejskich Rzeczypospolitej Polskiej</t>
  </si>
  <si>
    <t>składka do Związku Miast i Gmin Zlewni Wdy</t>
  </si>
  <si>
    <t>wymiana okien</t>
  </si>
  <si>
    <t>wykonanie bramy wjazdowej</t>
  </si>
  <si>
    <t>Program LEADER +</t>
  </si>
  <si>
    <t>ocieplenie budynku urzędu</t>
  </si>
  <si>
    <t xml:space="preserve">naprawa opierzeń, wymiana rynien </t>
  </si>
  <si>
    <t>diety sołtysów za udział w posiedzeniach sesjach</t>
  </si>
  <si>
    <t>zwrot kosztów dojazdów sołtysów zgodnie z uchwałą Rady Gminy</t>
  </si>
  <si>
    <t>prowizje za obsługę bankową</t>
  </si>
  <si>
    <t>prowadzenie i aktualizację rejestru wyborców</t>
  </si>
  <si>
    <t>DZIAŁ  754  -  BEZPIECZEŃSTWO PUBLICZNE I OCHRONA PRZECIWPOŻAROWA</t>
  </si>
  <si>
    <t>Ochotnicze Straże Pożarne</t>
  </si>
  <si>
    <t>zakup paliwa, oleju napędowego</t>
  </si>
  <si>
    <t>badania techniczne samochodów pożarniczych</t>
  </si>
  <si>
    <t>ubezpieczenie samochodów pożarniczych</t>
  </si>
  <si>
    <t xml:space="preserve">ubezpieczenie remiz strażackich </t>
  </si>
  <si>
    <t>ubezpieczenie strażaków</t>
  </si>
  <si>
    <t>ekwiwalent dla strażaków za udział w akcjach ratowniczo - gaśniczych</t>
  </si>
  <si>
    <t>delegacje służbowe</t>
  </si>
  <si>
    <t>zakup środków konserwujących do samochodów pożarniczych</t>
  </si>
  <si>
    <t>uzupełnienie apteczek medycznych</t>
  </si>
  <si>
    <t>zakup części do remontu samochodów i pomp</t>
  </si>
  <si>
    <t xml:space="preserve">remont samochodów pożarniczych i sprzętu </t>
  </si>
  <si>
    <t>abonament, rozmowy telefoniczne</t>
  </si>
  <si>
    <t>zakup i przegląd gaśnic</t>
  </si>
  <si>
    <t xml:space="preserve">legalizacja  zapasowych butli tlenowych do AP-3 </t>
  </si>
  <si>
    <t>prenumerata czasopisma „Strażak”</t>
  </si>
  <si>
    <t>badanie instalacji elektrycznej remiz</t>
  </si>
  <si>
    <t>Powiatowy Turniej Wiedzy Pożarniczej</t>
  </si>
  <si>
    <t>zawody powiatowe OSP</t>
  </si>
  <si>
    <t>organizacja Zjazdu Gminnego OSP</t>
  </si>
  <si>
    <t xml:space="preserve">szkolenie szeregowców i medyczne </t>
  </si>
  <si>
    <t xml:space="preserve">zakup materiałów szkoleniowych </t>
  </si>
  <si>
    <t>badania lekarskie strażaków</t>
  </si>
  <si>
    <t>umowy zlecenia kierowców, gospodarza, komendanta gminnego</t>
  </si>
  <si>
    <t>składki ZUS od umów zlecenia i na Fundusz pracy</t>
  </si>
  <si>
    <t>OSP Bukowiny - wymiana podłogi</t>
  </si>
  <si>
    <t>OSP Kasparus - pilarka spalinowa</t>
  </si>
  <si>
    <t xml:space="preserve">OSP Radogoszcz - przestawienie pieca, naprawa podłogi, </t>
  </si>
  <si>
    <t xml:space="preserve">OSP Skórzenno - hydrofor i pompa, remont strażnicy </t>
  </si>
  <si>
    <t>Obrona cywilna</t>
  </si>
  <si>
    <t>konserwacja sprzętu</t>
  </si>
  <si>
    <t>zakup papieru, druków</t>
  </si>
  <si>
    <t>usługi pocztowe</t>
  </si>
  <si>
    <t>DZIAŁ 757 – OBSŁUGA DŁUGU PUBLICZNEGO</t>
  </si>
  <si>
    <t>Obsługa papierów wartościowych, kredytów i pożyczek</t>
  </si>
  <si>
    <t>odsetki od pożyczki z WFOŚ i GW</t>
  </si>
  <si>
    <t>Rezerwy ogólne i celowe</t>
  </si>
  <si>
    <t>Szkoły podstawowe</t>
  </si>
  <si>
    <t>a) wydatki bieżące w tym:</t>
  </si>
  <si>
    <t xml:space="preserve">     wynagrodzenia</t>
  </si>
  <si>
    <t xml:space="preserve">     pochodne od wynagrodzeń </t>
  </si>
  <si>
    <t>b) wydatki majątkowe, w tym:</t>
  </si>
  <si>
    <t xml:space="preserve">     wydatki inwestycyjne</t>
  </si>
  <si>
    <t>a) wydatki bieżące</t>
  </si>
  <si>
    <t xml:space="preserve">    wydatki inwestycyjne</t>
  </si>
  <si>
    <t xml:space="preserve">a) wydatki bieżące, w tym: </t>
  </si>
  <si>
    <t>Pobór podatków, opłat i niepodatkowych należności budżetowych</t>
  </si>
  <si>
    <t>a) rezerwa ogólna</t>
  </si>
  <si>
    <t xml:space="preserve">     wynagrodzenia </t>
  </si>
  <si>
    <t xml:space="preserve">a) wydatki bieżąće </t>
  </si>
  <si>
    <t xml:space="preserve">a) wydatki bieżące  </t>
  </si>
  <si>
    <t>Pomoc materialna dla uczniów</t>
  </si>
  <si>
    <t xml:space="preserve">a) wydatki bieżące - dotacja </t>
  </si>
  <si>
    <t>zakup materiałów i wyposażenie do świetlic wiejskich</t>
  </si>
  <si>
    <t xml:space="preserve">   </t>
  </si>
  <si>
    <t xml:space="preserve">Zwalczanie narkomanii </t>
  </si>
  <si>
    <t xml:space="preserve">wynagrodzenia  osobowe 3 etaty                              </t>
  </si>
  <si>
    <t xml:space="preserve">Festyn Gminny "Na Jagody" </t>
  </si>
  <si>
    <t>Razem rozdział</t>
  </si>
  <si>
    <t>Plan na 2006r.</t>
  </si>
  <si>
    <t xml:space="preserve">wpływy  ze sprzedaży  mienia  komunalnego (p.Popławska,p.Chyła) </t>
  </si>
  <si>
    <t>W ogólnych wydatkach wydatki bieżące stanowią kwotę:</t>
  </si>
  <si>
    <t>Wydatki na realizację inwestycji:</t>
  </si>
  <si>
    <t>energia elektryczna (za budynek w Wycinkach i b. Posterunek Policji)</t>
  </si>
  <si>
    <t xml:space="preserve">wykonanie tablic informacyjnych dla nazw ulic w Osieku (nowe osiedle) i ich montaż </t>
  </si>
  <si>
    <t>opracowanie wycen dla nieruchomości przez rzeczoznawcę w celu naliczenia opłaty jednorazowej (renta planistyczna)</t>
  </si>
  <si>
    <t>wynagrodzenia  osobowe</t>
  </si>
  <si>
    <t>energia elektryczna i woda</t>
  </si>
  <si>
    <t>Zasiłki i pomoc w naturze oraz składki na ubezp. społeczne - dotacje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</si>
</sst>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\10\10"/>
    <numFmt numFmtId="168" formatCode="#,##0_ ;\-#,##0\ "/>
    <numFmt numFmtId="169" formatCode="[$-415]d\ mmmm\ yyyy"/>
    <numFmt numFmtId="170" formatCode="#,##0.0"/>
    <numFmt numFmtId="171" formatCode="#,##0.000"/>
    <numFmt numFmtId="172" formatCode="#,##0.0000"/>
    <numFmt numFmtId="173" formatCode="#,##0.00000"/>
    <numFmt numFmtId="174" formatCode="0.0%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0_)"/>
    <numFmt numFmtId="178" formatCode="0.0_)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"/>
    <numFmt numFmtId="203" formatCode="0.000%"/>
    <numFmt numFmtId="204" formatCode="0.0000%"/>
    <numFmt numFmtId="205" formatCode="0_)"/>
    <numFmt numFmtId="206" formatCode="_-* #,##0.00_-;\-* #,##0.00_-;_-* \-??_-;_-@_-"/>
    <numFmt numFmtId="207" formatCode="#,##0.00_ ;\-#,##0.00\ "/>
    <numFmt numFmtId="208" formatCode="0.00000%"/>
    <numFmt numFmtId="209" formatCode="0.000000%"/>
  </numFmts>
  <fonts count="3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i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18" applyFont="1">
      <alignment/>
      <protection/>
    </xf>
    <xf numFmtId="0" fontId="6" fillId="0" borderId="0" xfId="18">
      <alignment/>
      <protection/>
    </xf>
    <xf numFmtId="3" fontId="6" fillId="0" borderId="0" xfId="18" applyNumberFormat="1" applyFont="1">
      <alignment/>
      <protection/>
    </xf>
    <xf numFmtId="3" fontId="6" fillId="0" borderId="0" xfId="18" applyNumberFormat="1" applyFont="1" applyAlignment="1">
      <alignment horizontal="right"/>
      <protection/>
    </xf>
    <xf numFmtId="3" fontId="6" fillId="0" borderId="0" xfId="18" applyNumberFormat="1">
      <alignment/>
      <protection/>
    </xf>
    <xf numFmtId="3" fontId="6" fillId="0" borderId="0" xfId="18" applyNumberFormat="1" applyFont="1">
      <alignment/>
      <protection/>
    </xf>
    <xf numFmtId="0" fontId="8" fillId="0" borderId="0" xfId="18" applyFont="1" applyAlignment="1">
      <alignment horizontal="center"/>
      <protection/>
    </xf>
    <xf numFmtId="49" fontId="8" fillId="0" borderId="0" xfId="18" applyNumberFormat="1" applyFont="1" applyAlignment="1">
      <alignment horizontal="center"/>
      <protection/>
    </xf>
    <xf numFmtId="0" fontId="8" fillId="0" borderId="0" xfId="18" applyFont="1" applyAlignment="1">
      <alignment horizontal="center" vertical="top"/>
      <protection/>
    </xf>
    <xf numFmtId="0" fontId="6" fillId="0" borderId="0" xfId="18" applyFont="1">
      <alignment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1" xfId="0" applyFont="1" applyBorder="1" applyAlignment="1">
      <alignment horizontal="left" vertical="justify" wrapText="1"/>
    </xf>
    <xf numFmtId="0" fontId="20" fillId="0" borderId="1" xfId="0" applyFont="1" applyBorder="1" applyAlignment="1">
      <alignment horizontal="left" vertical="center" wrapText="1"/>
    </xf>
    <xf numFmtId="4" fontId="20" fillId="0" borderId="1" xfId="21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18" applyFont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2" fillId="0" borderId="0" xfId="18" applyFont="1" applyAlignment="1">
      <alignment horizontal="center" vertical="center"/>
      <protection/>
    </xf>
    <xf numFmtId="3" fontId="22" fillId="0" borderId="0" xfId="18" applyNumberFormat="1" applyFont="1" applyAlignment="1">
      <alignment horizontal="center" vertical="center" wrapText="1"/>
      <protection/>
    </xf>
    <xf numFmtId="2" fontId="6" fillId="0" borderId="0" xfId="18" applyNumberFormat="1" applyFont="1">
      <alignment/>
      <protection/>
    </xf>
    <xf numFmtId="3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0" fontId="10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/>
    </xf>
    <xf numFmtId="3" fontId="27" fillId="0" borderId="0" xfId="18" applyNumberFormat="1" applyFont="1">
      <alignment/>
      <protection/>
    </xf>
    <xf numFmtId="3" fontId="0" fillId="0" borderId="0" xfId="0" applyNumberForma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4" fontId="21" fillId="0" borderId="1" xfId="21" applyNumberFormat="1" applyFont="1" applyFill="1" applyBorder="1" applyAlignment="1">
      <alignment vertical="center"/>
    </xf>
    <xf numFmtId="4" fontId="21" fillId="0" borderId="1" xfId="21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8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18" applyNumberFormat="1" applyFont="1">
      <alignment/>
      <protection/>
    </xf>
    <xf numFmtId="3" fontId="8" fillId="0" borderId="0" xfId="18" applyNumberFormat="1" applyFont="1" applyAlignment="1">
      <alignment horizontal="right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vertical="justify"/>
    </xf>
    <xf numFmtId="3" fontId="11" fillId="0" borderId="0" xfId="18" applyNumberFormat="1" applyFont="1" applyAlignment="1">
      <alignment horizontal="right"/>
      <protection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1" fillId="0" borderId="0" xfId="0" applyFont="1" applyAlignment="1">
      <alignment horizontal="center" vertical="top"/>
    </xf>
    <xf numFmtId="3" fontId="29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3" fillId="0" borderId="0" xfId="18" applyNumberFormat="1" applyFont="1" applyAlignment="1">
      <alignment horizontal="right"/>
      <protection/>
    </xf>
    <xf numFmtId="3" fontId="13" fillId="0" borderId="0" xfId="18" applyNumberFormat="1" applyFont="1">
      <alignment/>
      <protection/>
    </xf>
    <xf numFmtId="3" fontId="11" fillId="0" borderId="0" xfId="18" applyNumberFormat="1" applyFont="1">
      <alignment/>
      <protection/>
    </xf>
    <xf numFmtId="2" fontId="13" fillId="0" borderId="0" xfId="18" applyNumberFormat="1" applyFont="1">
      <alignment/>
      <protection/>
    </xf>
    <xf numFmtId="0" fontId="32" fillId="0" borderId="0" xfId="0" applyFont="1" applyAlignment="1">
      <alignment/>
    </xf>
    <xf numFmtId="3" fontId="8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/>
    </xf>
    <xf numFmtId="0" fontId="34" fillId="0" borderId="0" xfId="0" applyFont="1" applyAlignment="1">
      <alignment/>
    </xf>
    <xf numFmtId="3" fontId="0" fillId="0" borderId="0" xfId="0" applyNumberFormat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3" fontId="8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justify"/>
    </xf>
    <xf numFmtId="0" fontId="6" fillId="0" borderId="0" xfId="0" applyFont="1" applyAlignment="1">
      <alignment horizontal="left" vertical="justify" wrapText="1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6" fillId="0" borderId="0" xfId="0" applyFont="1" applyAlignment="1" quotePrefix="1">
      <alignment horizontal="left" vertical="center" wrapText="1"/>
    </xf>
    <xf numFmtId="0" fontId="6" fillId="0" borderId="0" xfId="0" applyFont="1" applyAlignment="1" quotePrefix="1">
      <alignment horizontal="left"/>
    </xf>
    <xf numFmtId="0" fontId="6" fillId="0" borderId="0" xfId="18" applyFont="1" applyAlignment="1">
      <alignment horizontal="center"/>
      <protection/>
    </xf>
    <xf numFmtId="0" fontId="29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justify"/>
    </xf>
    <xf numFmtId="0" fontId="29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3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justify" wrapText="1"/>
    </xf>
    <xf numFmtId="0" fontId="29" fillId="0" borderId="0" xfId="0" applyFont="1" applyAlignment="1">
      <alignment horizontal="left" vertical="justify" wrapText="1"/>
    </xf>
    <xf numFmtId="3" fontId="14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14" fillId="0" borderId="0" xfId="0" applyNumberFormat="1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6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6" fillId="0" borderId="0" xfId="18" applyFont="1" applyAlignment="1">
      <alignment horizontal="left" wrapText="1"/>
      <protection/>
    </xf>
    <xf numFmtId="0" fontId="6" fillId="0" borderId="0" xfId="18" applyFont="1" applyAlignment="1">
      <alignment horizontal="center" wrapText="1"/>
      <protection/>
    </xf>
    <xf numFmtId="0" fontId="9" fillId="0" borderId="0" xfId="18" applyFont="1" applyAlignment="1">
      <alignment horizontal="left"/>
      <protection/>
    </xf>
    <xf numFmtId="0" fontId="10" fillId="0" borderId="0" xfId="18" applyFont="1" applyAlignment="1">
      <alignment horizontal="center" vertical="center"/>
      <protection/>
    </xf>
    <xf numFmtId="0" fontId="9" fillId="0" borderId="0" xfId="18" applyFont="1" applyAlignment="1">
      <alignment horizontal="left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9" fillId="0" borderId="0" xfId="18" applyFont="1" applyAlignment="1">
      <alignment horizontal="left" wrapText="1"/>
      <protection/>
    </xf>
    <xf numFmtId="0" fontId="9" fillId="0" borderId="0" xfId="18" applyFont="1" applyAlignment="1" quotePrefix="1">
      <alignment horizontal="left" wrapText="1"/>
      <protection/>
    </xf>
    <xf numFmtId="0" fontId="6" fillId="0" borderId="0" xfId="18" applyFont="1" applyAlignment="1">
      <alignment/>
      <protection/>
    </xf>
    <xf numFmtId="0" fontId="6" fillId="0" borderId="0" xfId="18" applyFont="1" applyAlignment="1">
      <alignment wrapText="1"/>
      <protection/>
    </xf>
    <xf numFmtId="0" fontId="9" fillId="0" borderId="0" xfId="18" applyFont="1" applyAlignment="1">
      <alignment horizontal="center" wrapText="1"/>
      <protection/>
    </xf>
    <xf numFmtId="0" fontId="6" fillId="0" borderId="0" xfId="18" applyFont="1" applyAlignment="1">
      <alignment vertical="center" wrapText="1"/>
      <protection/>
    </xf>
    <xf numFmtId="0" fontId="12" fillId="0" borderId="0" xfId="18" applyFont="1" applyAlignment="1">
      <alignment horizontal="center" vertical="center" wrapText="1"/>
      <protection/>
    </xf>
    <xf numFmtId="0" fontId="11" fillId="0" borderId="0" xfId="18" applyFont="1" applyAlignment="1">
      <alignment horizontal="left"/>
      <protection/>
    </xf>
    <xf numFmtId="0" fontId="6" fillId="0" borderId="0" xfId="18" applyFont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9" fillId="0" borderId="0" xfId="18" applyFont="1" applyAlignment="1">
      <alignment wrapText="1"/>
      <protection/>
    </xf>
    <xf numFmtId="0" fontId="9" fillId="0" borderId="0" xfId="18" applyFont="1" applyAlignment="1">
      <alignment vertical="center" wrapText="1"/>
      <protection/>
    </xf>
    <xf numFmtId="0" fontId="12" fillId="0" borderId="0" xfId="18" applyFont="1" applyAlignment="1">
      <alignment horizontal="left" wrapText="1"/>
      <protection/>
    </xf>
    <xf numFmtId="0" fontId="13" fillId="0" borderId="0" xfId="18" applyFont="1" applyAlignment="1">
      <alignment horizontal="left" wrapText="1"/>
      <protection/>
    </xf>
    <xf numFmtId="0" fontId="14" fillId="0" borderId="0" xfId="18" applyFont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1" fillId="0" borderId="0" xfId="18" applyFont="1" applyAlignment="1">
      <alignment horizontal="center" vertical="center"/>
      <protection/>
    </xf>
    <xf numFmtId="0" fontId="11" fillId="0" borderId="0" xfId="18" applyFont="1" applyAlignment="1">
      <alignment horizontal="left" wrapText="1"/>
      <protection/>
    </xf>
    <xf numFmtId="0" fontId="6" fillId="0" borderId="0" xfId="18" applyFont="1" applyAlignment="1">
      <alignment horizontal="center"/>
      <protection/>
    </xf>
    <xf numFmtId="0" fontId="10" fillId="0" borderId="0" xfId="18" applyFont="1" applyAlignment="1">
      <alignment horizontal="center"/>
      <protection/>
    </xf>
    <xf numFmtId="0" fontId="8" fillId="0" borderId="0" xfId="18" applyFont="1" applyAlignment="1">
      <alignment horizontal="left" vertical="center" wrapText="1"/>
      <protection/>
    </xf>
    <xf numFmtId="0" fontId="8" fillId="0" borderId="0" xfId="18" applyFont="1" applyAlignment="1">
      <alignment horizontal="center"/>
      <protection/>
    </xf>
    <xf numFmtId="0" fontId="13" fillId="0" borderId="0" xfId="18" applyFont="1" applyAlignment="1">
      <alignment horizontal="right"/>
      <protection/>
    </xf>
    <xf numFmtId="0" fontId="12" fillId="0" borderId="0" xfId="18" applyFont="1" applyAlignment="1">
      <alignment horizontal="center" vertical="center"/>
      <protection/>
    </xf>
    <xf numFmtId="3" fontId="12" fillId="0" borderId="0" xfId="18" applyNumberFormat="1" applyFont="1" applyAlignment="1">
      <alignment horizontal="center" vertical="center" wrapText="1"/>
      <protection/>
    </xf>
    <xf numFmtId="1" fontId="12" fillId="0" borderId="0" xfId="18" applyNumberFormat="1" applyFont="1" applyAlignment="1">
      <alignment horizontal="center" vertical="center" wrapText="1"/>
      <protection/>
    </xf>
    <xf numFmtId="0" fontId="6" fillId="0" borderId="0" xfId="18" applyFont="1" applyAlignment="1">
      <alignment horizontal="center" wrapText="1"/>
      <protection/>
    </xf>
    <xf numFmtId="0" fontId="11" fillId="0" borderId="0" xfId="18" applyFont="1" applyAlignment="1">
      <alignment horizontal="center"/>
      <protection/>
    </xf>
    <xf numFmtId="3" fontId="11" fillId="0" borderId="0" xfId="18" applyNumberFormat="1" applyFont="1" applyAlignment="1">
      <alignment horizontal="right"/>
      <protection/>
    </xf>
    <xf numFmtId="0" fontId="13" fillId="0" borderId="0" xfId="18" applyFont="1" applyAlignment="1">
      <alignment horizontal="left" vertical="center" wrapText="1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top"/>
    </xf>
    <xf numFmtId="3" fontId="18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19" fillId="0" borderId="0" xfId="0" applyNumberFormat="1" applyFont="1" applyAlignment="1">
      <alignment horizontal="center" vertical="top"/>
    </xf>
    <xf numFmtId="3" fontId="18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 quotePrefix="1">
      <alignment horizontal="center" vertical="center" wrapText="1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right" vertical="center"/>
    </xf>
    <xf numFmtId="4" fontId="20" fillId="0" borderId="3" xfId="0" applyNumberFormat="1" applyFont="1" applyBorder="1" applyAlignment="1">
      <alignment horizontal="right" vertical="center"/>
    </xf>
    <xf numFmtId="4" fontId="20" fillId="0" borderId="4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33" fillId="0" borderId="0" xfId="0" applyNumberFormat="1" applyFont="1" applyAlignment="1">
      <alignment horizontal="left"/>
    </xf>
    <xf numFmtId="3" fontId="6" fillId="0" borderId="0" xfId="18" applyNumberFormat="1" applyFont="1" applyAlignment="1">
      <alignment horizontal="center"/>
      <protection/>
    </xf>
    <xf numFmtId="174" fontId="6" fillId="0" borderId="0" xfId="18" applyNumberFormat="1" applyFont="1">
      <alignment/>
      <protection/>
    </xf>
    <xf numFmtId="3" fontId="6" fillId="0" borderId="0" xfId="18" applyNumberFormat="1" applyFont="1" applyAlignment="1">
      <alignment horizontal="right"/>
      <protection/>
    </xf>
    <xf numFmtId="2" fontId="6" fillId="0" borderId="0" xfId="18" applyNumberFormat="1" applyFont="1">
      <alignment/>
      <protection/>
    </xf>
    <xf numFmtId="9" fontId="6" fillId="0" borderId="0" xfId="18" applyNumberFormat="1" applyFont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5" fillId="0" borderId="26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35" fillId="0" borderId="20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 vertical="center"/>
    </xf>
    <xf numFmtId="3" fontId="20" fillId="0" borderId="34" xfId="0" applyNumberFormat="1" applyFont="1" applyBorder="1" applyAlignment="1" applyProtection="1">
      <alignment/>
      <protection locked="0"/>
    </xf>
    <xf numFmtId="3" fontId="20" fillId="0" borderId="36" xfId="0" applyNumberFormat="1" applyFont="1" applyBorder="1" applyAlignment="1" applyProtection="1">
      <alignment horizontal="center" vertical="center"/>
      <protection locked="0"/>
    </xf>
    <xf numFmtId="3" fontId="20" fillId="0" borderId="37" xfId="0" applyNumberFormat="1" applyFont="1" applyBorder="1" applyAlignment="1" applyProtection="1">
      <alignment horizontal="center" vertical="center"/>
      <protection/>
    </xf>
    <xf numFmtId="3" fontId="20" fillId="0" borderId="38" xfId="0" applyNumberFormat="1" applyFont="1" applyBorder="1" applyAlignment="1" applyProtection="1">
      <alignment horizontal="center" vertical="center"/>
      <protection/>
    </xf>
    <xf numFmtId="3" fontId="20" fillId="0" borderId="41" xfId="0" applyNumberFormat="1" applyFont="1" applyBorder="1" applyAlignment="1" applyProtection="1">
      <alignment/>
      <protection locked="0"/>
    </xf>
    <xf numFmtId="3" fontId="20" fillId="0" borderId="38" xfId="0" applyNumberFormat="1" applyFont="1" applyBorder="1" applyAlignment="1">
      <alignment/>
    </xf>
    <xf numFmtId="3" fontId="20" fillId="0" borderId="34" xfId="0" applyNumberFormat="1" applyFont="1" applyBorder="1" applyAlignment="1">
      <alignment horizontal="center" vertical="center"/>
    </xf>
    <xf numFmtId="3" fontId="20" fillId="0" borderId="36" xfId="0" applyNumberFormat="1" applyFont="1" applyBorder="1" applyAlignment="1">
      <alignment horizontal="center" vertical="center"/>
    </xf>
    <xf numFmtId="3" fontId="20" fillId="0" borderId="34" xfId="0" applyNumberFormat="1" applyFont="1" applyBorder="1" applyAlignment="1" applyProtection="1">
      <alignment horizontal="right"/>
      <protection locked="0"/>
    </xf>
    <xf numFmtId="3" fontId="20" fillId="0" borderId="40" xfId="0" applyNumberFormat="1" applyFont="1" applyBorder="1" applyAlignment="1" applyProtection="1">
      <alignment horizontal="right"/>
      <protection locked="0"/>
    </xf>
    <xf numFmtId="3" fontId="20" fillId="0" borderId="33" xfId="0" applyNumberFormat="1" applyFont="1" applyBorder="1" applyAlignment="1" applyProtection="1">
      <alignment horizontal="right"/>
      <protection locked="0"/>
    </xf>
    <xf numFmtId="3" fontId="20" fillId="0" borderId="42" xfId="0" applyNumberFormat="1" applyFont="1" applyBorder="1" applyAlignment="1">
      <alignment horizontal="right"/>
    </xf>
    <xf numFmtId="3" fontId="20" fillId="0" borderId="39" xfId="0" applyNumberFormat="1" applyFont="1" applyBorder="1" applyAlignment="1">
      <alignment horizontal="center" vertical="center"/>
    </xf>
    <xf numFmtId="4" fontId="21" fillId="0" borderId="4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5" fillId="0" borderId="43" xfId="0" applyFont="1" applyBorder="1" applyAlignment="1">
      <alignment horizontal="center" vertical="center"/>
    </xf>
    <xf numFmtId="3" fontId="20" fillId="0" borderId="44" xfId="0" applyNumberFormat="1" applyFont="1" applyBorder="1" applyAlignment="1" applyProtection="1">
      <alignment horizontal="right" vertical="center"/>
      <protection locked="0"/>
    </xf>
    <xf numFmtId="3" fontId="20" fillId="0" borderId="0" xfId="0" applyNumberFormat="1" applyFont="1" applyBorder="1" applyAlignment="1" applyProtection="1">
      <alignment horizontal="right" vertical="center"/>
      <protection/>
    </xf>
    <xf numFmtId="3" fontId="20" fillId="0" borderId="45" xfId="0" applyNumberFormat="1" applyFont="1" applyBorder="1" applyAlignment="1" applyProtection="1">
      <alignment horizontal="right" vertical="center"/>
      <protection locked="0"/>
    </xf>
    <xf numFmtId="3" fontId="20" fillId="0" borderId="46" xfId="0" applyNumberFormat="1" applyFont="1" applyBorder="1" applyAlignment="1" applyProtection="1">
      <alignment/>
      <protection locked="0"/>
    </xf>
    <xf numFmtId="3" fontId="20" fillId="0" borderId="21" xfId="0" applyNumberFormat="1" applyFont="1" applyBorder="1" applyAlignment="1" applyProtection="1">
      <alignment/>
      <protection locked="0"/>
    </xf>
    <xf numFmtId="3" fontId="20" fillId="0" borderId="47" xfId="0" applyNumberFormat="1" applyFont="1" applyBorder="1" applyAlignment="1" applyProtection="1">
      <alignment/>
      <protection/>
    </xf>
    <xf numFmtId="3" fontId="20" fillId="0" borderId="21" xfId="0" applyNumberFormat="1" applyFont="1" applyBorder="1" applyAlignment="1" applyProtection="1">
      <alignment/>
      <protection/>
    </xf>
    <xf numFmtId="3" fontId="20" fillId="0" borderId="0" xfId="0" applyNumberFormat="1" applyFont="1" applyAlignment="1" applyProtection="1">
      <alignment/>
      <protection locked="0"/>
    </xf>
    <xf numFmtId="3" fontId="20" fillId="0" borderId="45" xfId="0" applyNumberFormat="1" applyFont="1" applyBorder="1" applyAlignment="1" applyProtection="1">
      <alignment/>
      <protection locked="0"/>
    </xf>
    <xf numFmtId="3" fontId="20" fillId="0" borderId="48" xfId="0" applyNumberFormat="1" applyFont="1" applyBorder="1" applyAlignment="1" applyProtection="1">
      <alignment/>
      <protection/>
    </xf>
    <xf numFmtId="3" fontId="20" fillId="0" borderId="14" xfId="0" applyNumberFormat="1" applyFont="1" applyBorder="1" applyAlignment="1" applyProtection="1">
      <alignment/>
      <protection locked="0"/>
    </xf>
    <xf numFmtId="3" fontId="20" fillId="0" borderId="23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4" fontId="20" fillId="0" borderId="49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15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/>
    </xf>
    <xf numFmtId="3" fontId="20" fillId="0" borderId="50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5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 applyProtection="1">
      <alignment/>
      <protection locked="0"/>
    </xf>
    <xf numFmtId="3" fontId="20" fillId="0" borderId="16" xfId="0" applyNumberFormat="1" applyFont="1" applyBorder="1" applyAlignment="1" applyProtection="1">
      <alignment/>
      <protection locked="0"/>
    </xf>
    <xf numFmtId="3" fontId="20" fillId="0" borderId="51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3" fontId="20" fillId="0" borderId="17" xfId="0" applyNumberFormat="1" applyFont="1" applyBorder="1" applyAlignment="1" applyProtection="1">
      <alignment/>
      <protection locked="0"/>
    </xf>
    <xf numFmtId="3" fontId="20" fillId="0" borderId="52" xfId="0" applyNumberFormat="1" applyFont="1" applyBorder="1" applyAlignment="1" applyProtection="1">
      <alignment/>
      <protection locked="0"/>
    </xf>
    <xf numFmtId="3" fontId="20" fillId="0" borderId="16" xfId="0" applyNumberFormat="1" applyFont="1" applyBorder="1" applyAlignment="1" applyProtection="1">
      <alignment horizontal="right"/>
      <protection locked="0"/>
    </xf>
    <xf numFmtId="3" fontId="20" fillId="0" borderId="49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>
      <alignment/>
    </xf>
    <xf numFmtId="3" fontId="20" fillId="0" borderId="51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49" xfId="0" applyNumberFormat="1" applyFont="1" applyBorder="1" applyAlignment="1" applyProtection="1">
      <alignment horizontal="center" vertical="center"/>
      <protection/>
    </xf>
    <xf numFmtId="4" fontId="21" fillId="0" borderId="16" xfId="0" applyNumberFormat="1" applyFont="1" applyBorder="1" applyAlignment="1">
      <alignment horizontal="right" vertical="center"/>
    </xf>
    <xf numFmtId="3" fontId="20" fillId="0" borderId="52" xfId="0" applyNumberFormat="1" applyFont="1" applyBorder="1" applyAlignment="1" applyProtection="1">
      <alignment horizontal="right"/>
      <protection locked="0"/>
    </xf>
    <xf numFmtId="3" fontId="20" fillId="0" borderId="17" xfId="0" applyNumberFormat="1" applyFont="1" applyBorder="1" applyAlignment="1" applyProtection="1">
      <alignment horizontal="right"/>
      <protection locked="0"/>
    </xf>
    <xf numFmtId="3" fontId="20" fillId="0" borderId="51" xfId="0" applyNumberFormat="1" applyFont="1" applyBorder="1" applyAlignment="1" applyProtection="1">
      <alignment horizontal="center" vertical="center"/>
      <protection locked="0"/>
    </xf>
    <xf numFmtId="3" fontId="21" fillId="0" borderId="16" xfId="0" applyNumberFormat="1" applyFont="1" applyBorder="1" applyAlignment="1" applyProtection="1">
      <alignment horizontal="right"/>
      <protection/>
    </xf>
    <xf numFmtId="4" fontId="20" fillId="0" borderId="16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/>
    </xf>
    <xf numFmtId="3" fontId="20" fillId="0" borderId="58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59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60" xfId="0" applyNumberFormat="1" applyFont="1" applyBorder="1" applyAlignment="1">
      <alignment/>
    </xf>
    <xf numFmtId="3" fontId="20" fillId="0" borderId="61" xfId="0" applyNumberFormat="1" applyFont="1" applyBorder="1" applyAlignment="1">
      <alignment horizontal="center" vertical="center"/>
    </xf>
    <xf numFmtId="4" fontId="20" fillId="0" borderId="57" xfId="0" applyNumberFormat="1" applyFont="1" applyBorder="1" applyAlignment="1">
      <alignment horizontal="center" vertical="center"/>
    </xf>
    <xf numFmtId="4" fontId="21" fillId="0" borderId="60" xfId="0" applyNumberFormat="1" applyFont="1" applyBorder="1" applyAlignment="1">
      <alignment/>
    </xf>
    <xf numFmtId="0" fontId="15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left" vertical="center" wrapText="1"/>
    </xf>
    <xf numFmtId="3" fontId="20" fillId="0" borderId="26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64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20" fillId="0" borderId="65" xfId="0" applyNumberFormat="1" applyFont="1" applyBorder="1" applyAlignment="1" applyProtection="1">
      <alignment/>
      <protection locked="0"/>
    </xf>
    <xf numFmtId="3" fontId="20" fillId="0" borderId="15" xfId="0" applyNumberFormat="1" applyFont="1" applyBorder="1" applyAlignment="1">
      <alignment horizontal="center" vertical="center"/>
    </xf>
    <xf numFmtId="3" fontId="20" fillId="0" borderId="49" xfId="0" applyNumberFormat="1" applyFont="1" applyBorder="1" applyAlignment="1">
      <alignment horizontal="center" vertical="center"/>
    </xf>
    <xf numFmtId="3" fontId="20" fillId="0" borderId="66" xfId="0" applyNumberFormat="1" applyFont="1" applyBorder="1" applyAlignment="1" applyProtection="1">
      <alignment horizontal="right"/>
      <protection locked="0"/>
    </xf>
    <xf numFmtId="3" fontId="20" fillId="0" borderId="67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center" vertical="center"/>
    </xf>
    <xf numFmtId="4" fontId="21" fillId="0" borderId="22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20" fillId="0" borderId="68" xfId="0" applyFont="1" applyBorder="1" applyAlignment="1">
      <alignment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22" xfId="0" applyNumberFormat="1" applyFont="1" applyBorder="1" applyAlignment="1" applyProtection="1">
      <alignment horizontal="right"/>
      <protection locked="0"/>
    </xf>
    <xf numFmtId="3" fontId="20" fillId="0" borderId="53" xfId="0" applyNumberFormat="1" applyFont="1" applyBorder="1" applyAlignment="1" quotePrefix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/>
    </xf>
    <xf numFmtId="3" fontId="20" fillId="0" borderId="64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6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64" xfId="0" applyNumberFormat="1" applyFont="1" applyBorder="1" applyAlignment="1" applyProtection="1">
      <alignment/>
      <protection/>
    </xf>
    <xf numFmtId="3" fontId="20" fillId="0" borderId="22" xfId="0" applyNumberFormat="1" applyFont="1" applyBorder="1" applyAlignment="1">
      <alignment/>
    </xf>
    <xf numFmtId="4" fontId="2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0" fillId="0" borderId="44" xfId="0" applyNumberFormat="1" applyFont="1" applyBorder="1" applyAlignment="1">
      <alignment horizontal="center" vertical="center"/>
    </xf>
    <xf numFmtId="3" fontId="20" fillId="0" borderId="62" xfId="0" applyNumberFormat="1" applyFont="1" applyBorder="1" applyAlignment="1" applyProtection="1">
      <alignment/>
      <protection locked="0"/>
    </xf>
    <xf numFmtId="3" fontId="20" fillId="0" borderId="70" xfId="0" applyNumberFormat="1" applyFont="1" applyBorder="1" applyAlignment="1" applyProtection="1">
      <alignment/>
      <protection locked="0"/>
    </xf>
    <xf numFmtId="3" fontId="20" fillId="0" borderId="47" xfId="0" applyNumberFormat="1" applyFont="1" applyBorder="1" applyAlignment="1" applyProtection="1">
      <alignment/>
      <protection locked="0"/>
    </xf>
    <xf numFmtId="3" fontId="20" fillId="0" borderId="71" xfId="0" applyNumberFormat="1" applyFont="1" applyBorder="1" applyAlignment="1">
      <alignment horizontal="center" vertical="center"/>
    </xf>
    <xf numFmtId="3" fontId="20" fillId="0" borderId="72" xfId="0" applyNumberFormat="1" applyFont="1" applyBorder="1" applyAlignment="1">
      <alignment horizontal="center" vertical="center"/>
    </xf>
    <xf numFmtId="3" fontId="20" fillId="0" borderId="63" xfId="0" applyNumberFormat="1" applyFont="1" applyBorder="1" applyAlignment="1">
      <alignment horizontal="right"/>
    </xf>
    <xf numFmtId="4" fontId="20" fillId="0" borderId="62" xfId="0" applyNumberFormat="1" applyFont="1" applyBorder="1" applyAlignment="1">
      <alignment horizontal="center" vertical="center"/>
    </xf>
    <xf numFmtId="4" fontId="21" fillId="0" borderId="48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 applyProtection="1">
      <alignment horizontal="right"/>
      <protection locked="0"/>
    </xf>
    <xf numFmtId="0" fontId="0" fillId="0" borderId="7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3" fontId="20" fillId="0" borderId="74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/>
    </xf>
    <xf numFmtId="3" fontId="20" fillId="0" borderId="75" xfId="0" applyNumberFormat="1" applyFont="1" applyBorder="1" applyAlignment="1">
      <alignment/>
    </xf>
    <xf numFmtId="3" fontId="20" fillId="0" borderId="76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75" xfId="0" applyNumberFormat="1" applyFont="1" applyBorder="1" applyAlignment="1" applyProtection="1">
      <alignment/>
      <protection/>
    </xf>
    <xf numFmtId="3" fontId="20" fillId="0" borderId="30" xfId="0" applyNumberFormat="1" applyFont="1" applyBorder="1" applyAlignment="1">
      <alignment/>
    </xf>
    <xf numFmtId="4" fontId="20" fillId="0" borderId="31" xfId="0" applyNumberFormat="1" applyFont="1" applyBorder="1" applyAlignment="1">
      <alignment horizontal="center" vertical="center"/>
    </xf>
    <xf numFmtId="3" fontId="21" fillId="0" borderId="73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Zeszyt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Inwestycj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Mostek"/>
      <sheetName val="Boisko"/>
      <sheetName val="Arkusz2"/>
      <sheetName val="Kanalizacja"/>
      <sheetName val="WPI"/>
      <sheetName val="załącznik UE"/>
    </sheetNames>
    <sheetDataSet>
      <sheetData sheetId="1">
        <row r="10">
          <cell r="D10">
            <v>9000</v>
          </cell>
        </row>
        <row r="19">
          <cell r="K19">
            <v>42323.832</v>
          </cell>
        </row>
        <row r="53">
          <cell r="G53">
            <v>1000</v>
          </cell>
          <cell r="H53">
            <v>3500</v>
          </cell>
          <cell r="I53">
            <v>500</v>
          </cell>
        </row>
        <row r="82">
          <cell r="H82">
            <v>134133.412</v>
          </cell>
          <cell r="I82">
            <v>19161.916</v>
          </cell>
        </row>
      </sheetData>
      <sheetData sheetId="2">
        <row r="10">
          <cell r="E10">
            <v>13140</v>
          </cell>
          <cell r="G10">
            <v>13140</v>
          </cell>
        </row>
        <row r="25">
          <cell r="G25">
            <v>51842.85</v>
          </cell>
          <cell r="H25">
            <v>154807</v>
          </cell>
        </row>
      </sheetData>
      <sheetData sheetId="4">
        <row r="21">
          <cell r="H21">
            <v>2337118.9299999997</v>
          </cell>
          <cell r="I21">
            <v>311615.858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zoomScale="90" zoomScaleNormal="90" zoomScaleSheetLayoutView="75" workbookViewId="0" topLeftCell="A1">
      <selection activeCell="A1" sqref="A1:L16384"/>
    </sheetView>
  </sheetViews>
  <sheetFormatPr defaultColWidth="9.00390625" defaultRowHeight="12.75"/>
  <cols>
    <col min="1" max="1" width="9.625" style="1" customWidth="1"/>
    <col min="2" max="6" width="9.125" style="1" customWidth="1"/>
    <col min="7" max="7" width="13.375" style="1" customWidth="1"/>
    <col min="8" max="8" width="11.75390625" style="1" customWidth="1"/>
    <col min="9" max="9" width="11.75390625" style="99" customWidth="1"/>
    <col min="10" max="16384" width="9.125" style="1" customWidth="1"/>
  </cols>
  <sheetData>
    <row r="1" spans="1:9" ht="19.5" customHeight="1">
      <c r="A1" s="58"/>
      <c r="B1" s="146" t="s">
        <v>2</v>
      </c>
      <c r="C1" s="146"/>
      <c r="D1" s="146"/>
      <c r="E1" s="146"/>
      <c r="F1" s="146"/>
      <c r="G1" s="146"/>
      <c r="H1" s="146"/>
      <c r="I1" s="146"/>
    </row>
    <row r="2" spans="1:9" ht="18.75" customHeight="1">
      <c r="A2" s="58"/>
      <c r="B2" s="134" t="s">
        <v>119</v>
      </c>
      <c r="C2" s="134"/>
      <c r="D2" s="134"/>
      <c r="E2" s="134"/>
      <c r="F2" s="134"/>
      <c r="G2" s="134"/>
      <c r="H2" s="134"/>
      <c r="I2" s="134"/>
    </row>
    <row r="3" spans="1:9" ht="18.75" customHeight="1">
      <c r="A3" s="58"/>
      <c r="B3" s="134" t="s">
        <v>120</v>
      </c>
      <c r="C3" s="134"/>
      <c r="D3" s="134"/>
      <c r="E3" s="134"/>
      <c r="F3" s="134"/>
      <c r="G3" s="134"/>
      <c r="H3" s="134"/>
      <c r="I3" s="134"/>
    </row>
    <row r="4" spans="1:9" ht="16.5" customHeight="1">
      <c r="A4" s="58"/>
      <c r="B4" s="136"/>
      <c r="C4" s="136"/>
      <c r="D4" s="136"/>
      <c r="E4" s="136"/>
      <c r="F4" s="136"/>
      <c r="G4" s="136"/>
      <c r="H4" s="119" t="s">
        <v>1</v>
      </c>
      <c r="I4" s="119"/>
    </row>
    <row r="5" spans="1:9" ht="16.5" customHeight="1">
      <c r="A5" s="58"/>
      <c r="B5" s="136"/>
      <c r="C5" s="136"/>
      <c r="D5" s="136"/>
      <c r="E5" s="136"/>
      <c r="F5" s="136"/>
      <c r="G5" s="136"/>
      <c r="H5" s="68" t="s">
        <v>0</v>
      </c>
      <c r="I5" s="94" t="s">
        <v>443</v>
      </c>
    </row>
    <row r="6" spans="1:9" ht="16.5" customHeight="1">
      <c r="A6" s="129" t="s">
        <v>444</v>
      </c>
      <c r="B6" s="120"/>
      <c r="C6" s="120"/>
      <c r="D6" s="120"/>
      <c r="E6" s="120"/>
      <c r="F6" s="120"/>
      <c r="G6" s="120"/>
      <c r="H6" s="58"/>
      <c r="I6" s="93"/>
    </row>
    <row r="7" spans="1:9" ht="16.5" customHeight="1">
      <c r="A7" s="120"/>
      <c r="B7" s="120"/>
      <c r="C7" s="120"/>
      <c r="D7" s="120"/>
      <c r="E7" s="120"/>
      <c r="F7" s="120"/>
      <c r="G7" s="120"/>
      <c r="H7" s="58"/>
      <c r="I7" s="95">
        <f>SUM(H9:H18)</f>
        <v>654607</v>
      </c>
    </row>
    <row r="8" spans="1:8" ht="16.5" customHeight="1">
      <c r="A8" s="59"/>
      <c r="B8" s="118"/>
      <c r="C8" s="118"/>
      <c r="D8" s="118"/>
      <c r="E8" s="118"/>
      <c r="F8" s="118"/>
      <c r="G8" s="118"/>
      <c r="H8" s="58"/>
    </row>
    <row r="9" spans="1:9" ht="16.5" customHeight="1">
      <c r="A9" s="60"/>
      <c r="B9" s="145" t="s">
        <v>445</v>
      </c>
      <c r="C9" s="145"/>
      <c r="D9" s="145"/>
      <c r="E9" s="145"/>
      <c r="F9" s="145"/>
      <c r="G9" s="145"/>
      <c r="H9" s="58"/>
      <c r="I9" s="93"/>
    </row>
    <row r="10" spans="1:9" ht="16.5" customHeight="1">
      <c r="A10" s="48"/>
      <c r="B10" s="145"/>
      <c r="C10" s="145"/>
      <c r="D10" s="145"/>
      <c r="E10" s="145"/>
      <c r="F10" s="145"/>
      <c r="G10" s="145"/>
      <c r="H10" s="58"/>
      <c r="I10" s="93"/>
    </row>
    <row r="11" spans="1:9" ht="16.5" customHeight="1">
      <c r="A11" s="28"/>
      <c r="B11" s="135" t="s">
        <v>447</v>
      </c>
      <c r="C11" s="135"/>
      <c r="D11" s="135"/>
      <c r="E11" s="135"/>
      <c r="F11" s="135"/>
      <c r="G11" s="135"/>
      <c r="H11" s="63">
        <v>38000</v>
      </c>
      <c r="I11" s="95"/>
    </row>
    <row r="12" spans="1:9" ht="16.5" customHeight="1">
      <c r="A12" s="28"/>
      <c r="B12" s="135" t="s">
        <v>448</v>
      </c>
      <c r="C12" s="135"/>
      <c r="D12" s="135"/>
      <c r="E12" s="135"/>
      <c r="F12" s="135"/>
      <c r="G12" s="135"/>
      <c r="H12" s="63">
        <v>200</v>
      </c>
      <c r="I12" s="95"/>
    </row>
    <row r="13" spans="1:9" ht="16.5" customHeight="1">
      <c r="A13" s="28"/>
      <c r="B13" s="135" t="s">
        <v>449</v>
      </c>
      <c r="C13" s="135"/>
      <c r="D13" s="135"/>
      <c r="E13" s="135"/>
      <c r="F13" s="135"/>
      <c r="G13" s="135"/>
      <c r="H13" s="63">
        <v>260000</v>
      </c>
      <c r="I13" s="95"/>
    </row>
    <row r="14" spans="1:9" ht="16.5" customHeight="1">
      <c r="A14" s="28"/>
      <c r="B14" s="135" t="s">
        <v>450</v>
      </c>
      <c r="C14" s="135"/>
      <c r="D14" s="135"/>
      <c r="E14" s="135"/>
      <c r="F14" s="135"/>
      <c r="G14" s="135"/>
      <c r="H14" s="63">
        <v>200000</v>
      </c>
      <c r="I14" s="95"/>
    </row>
    <row r="15" spans="1:9" ht="16.5" customHeight="1">
      <c r="A15" s="28"/>
      <c r="B15" s="136"/>
      <c r="C15" s="136"/>
      <c r="D15" s="136"/>
      <c r="E15" s="136"/>
      <c r="F15" s="136"/>
      <c r="G15" s="136"/>
      <c r="H15" s="63"/>
      <c r="I15" s="95"/>
    </row>
    <row r="16" spans="1:9" ht="16.5" customHeight="1">
      <c r="A16" s="28"/>
      <c r="B16" s="135" t="s">
        <v>527</v>
      </c>
      <c r="C16" s="135"/>
      <c r="D16" s="135"/>
      <c r="E16" s="135"/>
      <c r="F16" s="135"/>
      <c r="G16" s="135"/>
      <c r="H16" s="62">
        <v>154807</v>
      </c>
      <c r="I16" s="95"/>
    </row>
    <row r="17" spans="1:9" ht="16.5" customHeight="1">
      <c r="A17" s="64"/>
      <c r="B17" s="141"/>
      <c r="C17" s="141"/>
      <c r="D17" s="141"/>
      <c r="E17" s="141"/>
      <c r="F17" s="141"/>
      <c r="G17" s="141"/>
      <c r="H17" s="63"/>
      <c r="I17" s="95"/>
    </row>
    <row r="18" spans="1:9" ht="16.5" customHeight="1">
      <c r="A18" s="65"/>
      <c r="B18" s="135" t="s">
        <v>451</v>
      </c>
      <c r="C18" s="135"/>
      <c r="D18" s="135"/>
      <c r="E18" s="135"/>
      <c r="F18" s="135"/>
      <c r="G18" s="135"/>
      <c r="H18" s="63">
        <v>1600</v>
      </c>
      <c r="I18" s="95"/>
    </row>
    <row r="19" spans="1:9" ht="16.5" customHeight="1">
      <c r="A19" s="65"/>
      <c r="B19" s="135"/>
      <c r="C19" s="135"/>
      <c r="D19" s="135"/>
      <c r="E19" s="135"/>
      <c r="F19" s="135"/>
      <c r="G19" s="135"/>
      <c r="H19" s="63"/>
      <c r="I19" s="95"/>
    </row>
    <row r="20" spans="1:9" ht="16.5" customHeight="1">
      <c r="A20" s="65"/>
      <c r="B20" s="135"/>
      <c r="C20" s="135"/>
      <c r="D20" s="135"/>
      <c r="E20" s="135"/>
      <c r="F20" s="135"/>
      <c r="G20" s="135"/>
      <c r="H20" s="63"/>
      <c r="I20" s="95"/>
    </row>
    <row r="21" spans="1:9" ht="16.5" customHeight="1">
      <c r="A21" s="129" t="s">
        <v>310</v>
      </c>
      <c r="B21" s="117"/>
      <c r="C21" s="117"/>
      <c r="D21" s="117"/>
      <c r="E21" s="117"/>
      <c r="F21" s="117"/>
      <c r="G21" s="117"/>
      <c r="H21" s="63"/>
      <c r="I21" s="95"/>
    </row>
    <row r="22" spans="1:9" ht="16.5" customHeight="1">
      <c r="A22" s="117"/>
      <c r="B22" s="117"/>
      <c r="C22" s="117"/>
      <c r="D22" s="117"/>
      <c r="E22" s="117"/>
      <c r="F22" s="117"/>
      <c r="G22" s="117"/>
      <c r="H22" s="63"/>
      <c r="I22" s="95">
        <f>SUM(H23:H32)</f>
        <v>31744</v>
      </c>
    </row>
    <row r="23" spans="1:9" ht="16.5" customHeight="1">
      <c r="A23" s="46"/>
      <c r="B23" s="118"/>
      <c r="C23" s="118"/>
      <c r="D23" s="118"/>
      <c r="E23" s="118"/>
      <c r="F23" s="118"/>
      <c r="G23" s="118"/>
      <c r="H23" s="63"/>
      <c r="I23" s="95"/>
    </row>
    <row r="24" spans="1:9" ht="16.5" customHeight="1">
      <c r="A24" s="60"/>
      <c r="B24" s="145" t="s">
        <v>445</v>
      </c>
      <c r="C24" s="145"/>
      <c r="D24" s="145"/>
      <c r="E24" s="145"/>
      <c r="F24" s="145"/>
      <c r="G24" s="145"/>
      <c r="H24" s="63"/>
      <c r="I24" s="95"/>
    </row>
    <row r="25" spans="1:9" ht="16.5" customHeight="1">
      <c r="A25" s="48"/>
      <c r="B25" s="141"/>
      <c r="C25" s="141"/>
      <c r="D25" s="141"/>
      <c r="E25" s="141"/>
      <c r="F25" s="141"/>
      <c r="G25" s="141"/>
      <c r="H25" s="62"/>
      <c r="I25" s="96"/>
    </row>
    <row r="26" spans="1:9" ht="16.5" customHeight="1">
      <c r="A26" s="48"/>
      <c r="B26" s="135" t="s">
        <v>453</v>
      </c>
      <c r="C26" s="135"/>
      <c r="D26" s="135"/>
      <c r="E26" s="135"/>
      <c r="F26" s="135"/>
      <c r="G26" s="135"/>
      <c r="H26" s="62">
        <v>8000</v>
      </c>
      <c r="I26" s="96"/>
    </row>
    <row r="27" spans="1:9" ht="16.5" customHeight="1">
      <c r="A27" s="48"/>
      <c r="B27" s="141"/>
      <c r="C27" s="141"/>
      <c r="D27" s="141"/>
      <c r="E27" s="141"/>
      <c r="F27" s="141"/>
      <c r="G27" s="141"/>
      <c r="H27" s="62"/>
      <c r="I27" s="96"/>
    </row>
    <row r="28" spans="1:9" ht="16.5" customHeight="1">
      <c r="A28" s="65"/>
      <c r="B28" s="135" t="s">
        <v>477</v>
      </c>
      <c r="C28" s="135"/>
      <c r="D28" s="135"/>
      <c r="E28" s="135"/>
      <c r="F28" s="135"/>
      <c r="G28" s="135"/>
      <c r="H28" s="62">
        <v>18000</v>
      </c>
      <c r="I28" s="96"/>
    </row>
    <row r="29" spans="1:9" ht="16.5" customHeight="1">
      <c r="A29" s="65"/>
      <c r="B29" s="137" t="s">
        <v>478</v>
      </c>
      <c r="C29" s="137"/>
      <c r="D29" s="137"/>
      <c r="E29" s="137"/>
      <c r="F29" s="137"/>
      <c r="G29" s="137"/>
      <c r="H29" s="62">
        <v>240</v>
      </c>
      <c r="I29" s="96"/>
    </row>
    <row r="30" spans="1:9" ht="16.5" customHeight="1">
      <c r="A30" s="65"/>
      <c r="B30" s="135" t="s">
        <v>479</v>
      </c>
      <c r="C30" s="135"/>
      <c r="D30" s="135"/>
      <c r="E30" s="135"/>
      <c r="F30" s="135"/>
      <c r="G30" s="135"/>
      <c r="H30" s="62">
        <v>2201</v>
      </c>
      <c r="I30" s="96"/>
    </row>
    <row r="31" spans="1:9" ht="16.5" customHeight="1">
      <c r="A31" s="65"/>
      <c r="B31" s="135" t="s">
        <v>714</v>
      </c>
      <c r="C31" s="135"/>
      <c r="D31" s="135"/>
      <c r="E31" s="135"/>
      <c r="F31" s="135"/>
      <c r="G31" s="135"/>
      <c r="H31" s="62">
        <v>2803</v>
      </c>
      <c r="I31" s="96"/>
    </row>
    <row r="32" spans="1:9" ht="16.5" customHeight="1">
      <c r="A32" s="65"/>
      <c r="B32" s="135" t="s">
        <v>480</v>
      </c>
      <c r="C32" s="135"/>
      <c r="D32" s="135"/>
      <c r="E32" s="135"/>
      <c r="F32" s="135"/>
      <c r="G32" s="135"/>
      <c r="H32" s="62">
        <v>500</v>
      </c>
      <c r="I32" s="96"/>
    </row>
    <row r="33" spans="1:9" ht="16.5" customHeight="1">
      <c r="A33" s="65"/>
      <c r="B33" s="136"/>
      <c r="C33" s="136"/>
      <c r="D33" s="136"/>
      <c r="E33" s="136"/>
      <c r="F33" s="136"/>
      <c r="G33" s="136"/>
      <c r="H33" s="62"/>
      <c r="I33" s="96"/>
    </row>
    <row r="34" spans="1:9" ht="16.5" customHeight="1">
      <c r="A34" s="65"/>
      <c r="B34" s="135"/>
      <c r="C34" s="135"/>
      <c r="D34" s="135"/>
      <c r="E34" s="135"/>
      <c r="F34" s="135"/>
      <c r="G34" s="135"/>
      <c r="H34" s="62"/>
      <c r="I34" s="96"/>
    </row>
    <row r="35" spans="1:9" ht="16.5" customHeight="1">
      <c r="A35" s="129" t="s">
        <v>482</v>
      </c>
      <c r="B35" s="117"/>
      <c r="C35" s="117"/>
      <c r="D35" s="117"/>
      <c r="E35" s="117"/>
      <c r="F35" s="117"/>
      <c r="G35" s="117"/>
      <c r="H35" s="62"/>
      <c r="I35" s="96"/>
    </row>
    <row r="36" spans="1:9" ht="16.5" customHeight="1">
      <c r="A36" s="117"/>
      <c r="B36" s="117"/>
      <c r="C36" s="117"/>
      <c r="D36" s="117"/>
      <c r="E36" s="117"/>
      <c r="F36" s="117"/>
      <c r="G36" s="117"/>
      <c r="H36" s="62"/>
      <c r="I36" s="95">
        <f>SUM(H37:H47)</f>
        <v>59350</v>
      </c>
    </row>
    <row r="37" spans="1:9" ht="16.5" customHeight="1">
      <c r="A37" s="65"/>
      <c r="B37" s="144"/>
      <c r="C37" s="144"/>
      <c r="D37" s="144"/>
      <c r="E37" s="144"/>
      <c r="F37" s="144"/>
      <c r="G37" s="144"/>
      <c r="H37" s="62"/>
      <c r="I37" s="95"/>
    </row>
    <row r="38" spans="1:9" ht="16.5" customHeight="1">
      <c r="A38" s="60"/>
      <c r="B38" s="145" t="s">
        <v>445</v>
      </c>
      <c r="C38" s="145"/>
      <c r="D38" s="145"/>
      <c r="E38" s="145"/>
      <c r="F38" s="145"/>
      <c r="G38" s="145"/>
      <c r="H38" s="62"/>
      <c r="I38" s="96"/>
    </row>
    <row r="39" spans="1:9" ht="16.5" customHeight="1">
      <c r="A39" s="48"/>
      <c r="B39" s="141"/>
      <c r="C39" s="141"/>
      <c r="D39" s="141"/>
      <c r="E39" s="141"/>
      <c r="F39" s="141"/>
      <c r="G39" s="141"/>
      <c r="H39" s="62"/>
      <c r="I39" s="96"/>
    </row>
    <row r="40" spans="1:9" ht="16.5" customHeight="1">
      <c r="A40" s="65"/>
      <c r="B40" s="135" t="s">
        <v>483</v>
      </c>
      <c r="C40" s="135"/>
      <c r="D40" s="135"/>
      <c r="E40" s="135"/>
      <c r="F40" s="135"/>
      <c r="G40" s="135"/>
      <c r="H40" s="62">
        <v>27800</v>
      </c>
      <c r="I40" s="96"/>
    </row>
    <row r="41" spans="1:9" ht="16.5" customHeight="1">
      <c r="A41" s="65"/>
      <c r="B41" s="135" t="s">
        <v>484</v>
      </c>
      <c r="C41" s="135"/>
      <c r="D41" s="135"/>
      <c r="E41" s="135"/>
      <c r="F41" s="135"/>
      <c r="G41" s="135"/>
      <c r="H41" s="62">
        <v>5000</v>
      </c>
      <c r="I41" s="96"/>
    </row>
    <row r="42" spans="1:9" ht="16.5" customHeight="1">
      <c r="A42" s="65"/>
      <c r="B42" s="135"/>
      <c r="C42" s="135"/>
      <c r="D42" s="135"/>
      <c r="E42" s="135"/>
      <c r="F42" s="135"/>
      <c r="G42" s="135"/>
      <c r="H42" s="62"/>
      <c r="I42" s="96"/>
    </row>
    <row r="43" spans="1:9" ht="16.5" customHeight="1">
      <c r="A43" s="65"/>
      <c r="B43" s="135" t="s">
        <v>485</v>
      </c>
      <c r="C43" s="135"/>
      <c r="D43" s="135"/>
      <c r="E43" s="135"/>
      <c r="F43" s="135"/>
      <c r="G43" s="135"/>
      <c r="H43" s="62">
        <v>25000</v>
      </c>
      <c r="I43" s="96"/>
    </row>
    <row r="44" spans="1:9" ht="16.5" customHeight="1">
      <c r="A44" s="65"/>
      <c r="B44" s="135" t="s">
        <v>486</v>
      </c>
      <c r="C44" s="135"/>
      <c r="D44" s="135"/>
      <c r="E44" s="135"/>
      <c r="F44" s="135"/>
      <c r="G44" s="135"/>
      <c r="H44" s="62">
        <v>500</v>
      </c>
      <c r="I44" s="96"/>
    </row>
    <row r="45" spans="1:9" ht="28.5" customHeight="1">
      <c r="A45" s="65"/>
      <c r="B45" s="137" t="s">
        <v>293</v>
      </c>
      <c r="C45" s="137"/>
      <c r="D45" s="137"/>
      <c r="E45" s="137"/>
      <c r="F45" s="137"/>
      <c r="G45" s="137"/>
      <c r="H45" s="62">
        <v>600</v>
      </c>
      <c r="I45" s="96"/>
    </row>
    <row r="46" spans="1:9" ht="16.5" customHeight="1">
      <c r="A46" s="65"/>
      <c r="B46" s="136"/>
      <c r="C46" s="136"/>
      <c r="D46" s="136"/>
      <c r="E46" s="136"/>
      <c r="F46" s="136"/>
      <c r="G46" s="136"/>
      <c r="H46" s="62"/>
      <c r="I46" s="96"/>
    </row>
    <row r="47" spans="1:9" ht="16.5" customHeight="1">
      <c r="A47" s="65"/>
      <c r="B47" s="135" t="s">
        <v>487</v>
      </c>
      <c r="C47" s="135"/>
      <c r="D47" s="135"/>
      <c r="E47" s="135"/>
      <c r="F47" s="135"/>
      <c r="G47" s="135"/>
      <c r="H47" s="62">
        <v>450</v>
      </c>
      <c r="I47" s="96"/>
    </row>
    <row r="48" spans="1:9" ht="16.5" customHeight="1">
      <c r="A48" s="124" t="s">
        <v>488</v>
      </c>
      <c r="B48" s="125"/>
      <c r="C48" s="125"/>
      <c r="D48" s="125"/>
      <c r="E48" s="125"/>
      <c r="F48" s="125"/>
      <c r="G48" s="125"/>
      <c r="H48" s="62"/>
      <c r="I48" s="96"/>
    </row>
    <row r="49" spans="1:9" ht="16.5" customHeight="1">
      <c r="A49" s="125"/>
      <c r="B49" s="125"/>
      <c r="C49" s="125"/>
      <c r="D49" s="125"/>
      <c r="E49" s="125"/>
      <c r="F49" s="125"/>
      <c r="G49" s="125"/>
      <c r="H49" s="62"/>
      <c r="I49" s="96"/>
    </row>
    <row r="50" spans="1:9" ht="16.5" customHeight="1">
      <c r="A50" s="125"/>
      <c r="B50" s="125"/>
      <c r="C50" s="125"/>
      <c r="D50" s="125"/>
      <c r="E50" s="125"/>
      <c r="F50" s="125"/>
      <c r="G50" s="125"/>
      <c r="H50" s="62"/>
      <c r="I50" s="96"/>
    </row>
    <row r="51" spans="1:9" ht="16.5" customHeight="1">
      <c r="A51" s="125"/>
      <c r="B51" s="125"/>
      <c r="C51" s="125"/>
      <c r="D51" s="125"/>
      <c r="E51" s="125"/>
      <c r="F51" s="125"/>
      <c r="G51" s="125"/>
      <c r="H51" s="62"/>
      <c r="I51" s="96"/>
    </row>
    <row r="52" spans="1:9" ht="16.5" customHeight="1">
      <c r="A52" s="125"/>
      <c r="B52" s="125"/>
      <c r="C52" s="125"/>
      <c r="D52" s="125"/>
      <c r="E52" s="125"/>
      <c r="F52" s="125"/>
      <c r="G52" s="125"/>
      <c r="H52" s="62"/>
      <c r="I52" s="96"/>
    </row>
    <row r="53" spans="1:9" ht="16.5" customHeight="1">
      <c r="A53" s="125"/>
      <c r="B53" s="125"/>
      <c r="C53" s="125"/>
      <c r="D53" s="125"/>
      <c r="E53" s="125"/>
      <c r="F53" s="125"/>
      <c r="G53" s="125"/>
      <c r="H53" s="62"/>
      <c r="I53" s="95">
        <f>SUM(H55:H59)</f>
        <v>410</v>
      </c>
    </row>
    <row r="54" spans="1:8" ht="16.5" customHeight="1">
      <c r="A54" s="65"/>
      <c r="B54" s="144"/>
      <c r="C54" s="144"/>
      <c r="D54" s="144"/>
      <c r="E54" s="144"/>
      <c r="F54" s="144"/>
      <c r="G54" s="144"/>
      <c r="H54" s="62"/>
    </row>
    <row r="55" spans="1:9" ht="16.5" customHeight="1">
      <c r="A55" s="60"/>
      <c r="B55" s="145" t="s">
        <v>445</v>
      </c>
      <c r="C55" s="145"/>
      <c r="D55" s="145"/>
      <c r="E55" s="145"/>
      <c r="F55" s="145"/>
      <c r="G55" s="145"/>
      <c r="H55" s="62"/>
      <c r="I55" s="96"/>
    </row>
    <row r="56" spans="1:9" ht="16.5" customHeight="1">
      <c r="A56" s="65"/>
      <c r="B56" s="135"/>
      <c r="C56" s="135"/>
      <c r="D56" s="135"/>
      <c r="E56" s="135"/>
      <c r="F56" s="135"/>
      <c r="G56" s="135"/>
      <c r="H56" s="62"/>
      <c r="I56" s="96"/>
    </row>
    <row r="57" spans="1:9" ht="16.5" customHeight="1">
      <c r="A57" s="65"/>
      <c r="B57" s="135" t="s">
        <v>489</v>
      </c>
      <c r="C57" s="135"/>
      <c r="D57" s="135"/>
      <c r="E57" s="135"/>
      <c r="F57" s="135"/>
      <c r="G57" s="135"/>
      <c r="H57" s="62">
        <v>410</v>
      </c>
      <c r="I57" s="96"/>
    </row>
    <row r="58" spans="1:9" ht="16.5" customHeight="1">
      <c r="A58" s="65"/>
      <c r="B58" s="136"/>
      <c r="C58" s="136"/>
      <c r="D58" s="136"/>
      <c r="E58" s="136"/>
      <c r="F58" s="136"/>
      <c r="G58" s="136"/>
      <c r="H58" s="62"/>
      <c r="I58" s="96"/>
    </row>
    <row r="59" spans="1:9" ht="16.5" customHeight="1">
      <c r="A59" s="65"/>
      <c r="B59" s="135"/>
      <c r="C59" s="135"/>
      <c r="D59" s="135"/>
      <c r="E59" s="135"/>
      <c r="F59" s="135"/>
      <c r="G59" s="135"/>
      <c r="H59" s="62"/>
      <c r="I59" s="96"/>
    </row>
    <row r="60" spans="1:9" ht="16.5" customHeight="1">
      <c r="A60" s="142" t="s">
        <v>490</v>
      </c>
      <c r="B60" s="142"/>
      <c r="C60" s="142"/>
      <c r="D60" s="142"/>
      <c r="E60" s="142"/>
      <c r="F60" s="142"/>
      <c r="G60" s="142"/>
      <c r="H60" s="62"/>
      <c r="I60" s="96"/>
    </row>
    <row r="61" spans="1:9" ht="16.5" customHeight="1">
      <c r="A61" s="142"/>
      <c r="B61" s="142"/>
      <c r="C61" s="142"/>
      <c r="D61" s="142"/>
      <c r="E61" s="142"/>
      <c r="F61" s="142"/>
      <c r="G61" s="142"/>
      <c r="H61" s="62"/>
      <c r="I61" s="96"/>
    </row>
    <row r="62" spans="1:9" ht="16.5" customHeight="1">
      <c r="A62" s="142"/>
      <c r="B62" s="142"/>
      <c r="C62" s="142"/>
      <c r="D62" s="142"/>
      <c r="E62" s="142"/>
      <c r="F62" s="142"/>
      <c r="G62" s="142"/>
      <c r="H62" s="62"/>
      <c r="I62" s="96"/>
    </row>
    <row r="63" spans="1:9" ht="16.5" customHeight="1">
      <c r="A63" s="142"/>
      <c r="B63" s="142"/>
      <c r="C63" s="142"/>
      <c r="D63" s="142"/>
      <c r="E63" s="142"/>
      <c r="F63" s="142"/>
      <c r="G63" s="142"/>
      <c r="H63" s="62"/>
      <c r="I63" s="96"/>
    </row>
    <row r="64" spans="1:9" ht="16.5" customHeight="1">
      <c r="A64" s="142"/>
      <c r="B64" s="142"/>
      <c r="C64" s="142"/>
      <c r="D64" s="142"/>
      <c r="E64" s="142"/>
      <c r="F64" s="142"/>
      <c r="G64" s="142"/>
      <c r="H64" s="62"/>
      <c r="I64" s="96"/>
    </row>
    <row r="65" spans="1:9" ht="16.5" customHeight="1">
      <c r="A65" s="142"/>
      <c r="B65" s="142"/>
      <c r="C65" s="142"/>
      <c r="D65" s="142"/>
      <c r="E65" s="142"/>
      <c r="F65" s="142"/>
      <c r="G65" s="142"/>
      <c r="H65" s="62"/>
      <c r="I65" s="96"/>
    </row>
    <row r="66" spans="1:9" ht="16.5" customHeight="1">
      <c r="A66" s="142"/>
      <c r="B66" s="142"/>
      <c r="C66" s="142"/>
      <c r="D66" s="142"/>
      <c r="E66" s="142"/>
      <c r="F66" s="142"/>
      <c r="G66" s="142"/>
      <c r="H66" s="62"/>
      <c r="I66" s="96"/>
    </row>
    <row r="67" spans="1:9" ht="16.5" customHeight="1">
      <c r="A67" s="142"/>
      <c r="B67" s="142"/>
      <c r="C67" s="142"/>
      <c r="D67" s="142"/>
      <c r="E67" s="142"/>
      <c r="F67" s="142"/>
      <c r="G67" s="142"/>
      <c r="H67" s="62"/>
      <c r="I67" s="95">
        <v>1438026</v>
      </c>
    </row>
    <row r="68" spans="1:8" ht="16.5" customHeight="1">
      <c r="A68" s="65"/>
      <c r="B68" s="144"/>
      <c r="C68" s="144"/>
      <c r="D68" s="144"/>
      <c r="E68" s="144"/>
      <c r="F68" s="144"/>
      <c r="G68" s="144"/>
      <c r="H68" s="62"/>
    </row>
    <row r="69" spans="1:9" ht="16.5" customHeight="1">
      <c r="A69" s="67"/>
      <c r="B69" s="138" t="s">
        <v>445</v>
      </c>
      <c r="C69" s="138"/>
      <c r="D69" s="138"/>
      <c r="E69" s="138"/>
      <c r="F69" s="138"/>
      <c r="G69" s="138"/>
      <c r="H69" s="62"/>
      <c r="I69" s="96"/>
    </row>
    <row r="70" spans="1:9" ht="16.5" customHeight="1">
      <c r="A70" s="58"/>
      <c r="B70" s="135"/>
      <c r="C70" s="135"/>
      <c r="D70" s="135"/>
      <c r="E70" s="135"/>
      <c r="F70" s="135"/>
      <c r="G70" s="135"/>
      <c r="H70" s="62"/>
      <c r="I70" s="96"/>
    </row>
    <row r="71" spans="1:9" ht="16.5" customHeight="1">
      <c r="A71" s="48"/>
      <c r="B71" s="123" t="s">
        <v>491</v>
      </c>
      <c r="C71" s="123"/>
      <c r="D71" s="123"/>
      <c r="E71" s="123"/>
      <c r="F71" s="123"/>
      <c r="G71" s="123"/>
      <c r="H71" s="62"/>
      <c r="I71" s="97">
        <f>SUM(H69:H72)</f>
        <v>3300</v>
      </c>
    </row>
    <row r="72" spans="1:9" ht="25.5" customHeight="1">
      <c r="A72" s="58"/>
      <c r="B72" s="148" t="s">
        <v>492</v>
      </c>
      <c r="C72" s="148"/>
      <c r="D72" s="148"/>
      <c r="E72" s="148"/>
      <c r="F72" s="148"/>
      <c r="G72" s="148"/>
      <c r="H72" s="62">
        <v>3300</v>
      </c>
      <c r="I72" s="96"/>
    </row>
    <row r="73" spans="1:9" ht="16.5" customHeight="1">
      <c r="A73" s="58"/>
      <c r="B73" s="135"/>
      <c r="C73" s="135"/>
      <c r="D73" s="135"/>
      <c r="E73" s="135"/>
      <c r="F73" s="135"/>
      <c r="G73" s="135"/>
      <c r="H73" s="62"/>
      <c r="I73" s="96"/>
    </row>
    <row r="74" spans="1:9" ht="16.5" customHeight="1">
      <c r="A74" s="48"/>
      <c r="B74" s="128" t="s">
        <v>75</v>
      </c>
      <c r="C74" s="128"/>
      <c r="D74" s="128"/>
      <c r="E74" s="128"/>
      <c r="F74" s="128"/>
      <c r="G74" s="128"/>
      <c r="H74" s="62"/>
      <c r="I74" s="95">
        <f>SUM(H74:H77)</f>
        <v>441210</v>
      </c>
    </row>
    <row r="75" spans="1:9" ht="16.5" customHeight="1">
      <c r="A75" s="58"/>
      <c r="B75" s="135" t="s">
        <v>493</v>
      </c>
      <c r="C75" s="135"/>
      <c r="D75" s="135"/>
      <c r="E75" s="135"/>
      <c r="F75" s="135"/>
      <c r="G75" s="135"/>
      <c r="H75" s="62">
        <v>209040</v>
      </c>
      <c r="I75" s="96"/>
    </row>
    <row r="76" spans="1:9" ht="16.5" customHeight="1">
      <c r="A76" s="68"/>
      <c r="B76" s="135" t="s">
        <v>494</v>
      </c>
      <c r="C76" s="135"/>
      <c r="D76" s="135"/>
      <c r="E76" s="135"/>
      <c r="F76" s="135"/>
      <c r="G76" s="135"/>
      <c r="H76" s="62">
        <v>960</v>
      </c>
      <c r="I76" s="96"/>
    </row>
    <row r="77" spans="1:9" ht="16.5" customHeight="1">
      <c r="A77" s="68"/>
      <c r="B77" s="135" t="s">
        <v>495</v>
      </c>
      <c r="C77" s="135"/>
      <c r="D77" s="135"/>
      <c r="E77" s="135"/>
      <c r="F77" s="135"/>
      <c r="G77" s="135"/>
      <c r="H77" s="62">
        <v>231210</v>
      </c>
      <c r="I77" s="96"/>
    </row>
    <row r="78" spans="1:9" ht="16.5" customHeight="1">
      <c r="A78" s="68"/>
      <c r="B78" s="135"/>
      <c r="C78" s="135"/>
      <c r="D78" s="135"/>
      <c r="E78" s="135"/>
      <c r="F78" s="135"/>
      <c r="G78" s="135"/>
      <c r="H78" s="62"/>
      <c r="I78" s="96"/>
    </row>
    <row r="79" spans="1:9" ht="16.5" customHeight="1">
      <c r="A79" s="48"/>
      <c r="B79" s="141" t="s">
        <v>76</v>
      </c>
      <c r="C79" s="141"/>
      <c r="D79" s="141"/>
      <c r="E79" s="141"/>
      <c r="F79" s="141"/>
      <c r="G79" s="141"/>
      <c r="H79" s="62"/>
      <c r="I79" s="95">
        <f>SUM(H79:H91)</f>
        <v>532402</v>
      </c>
    </row>
    <row r="80" spans="1:9" ht="16.5" customHeight="1">
      <c r="A80" s="68"/>
      <c r="B80" s="135" t="s">
        <v>493</v>
      </c>
      <c r="C80" s="135"/>
      <c r="D80" s="135"/>
      <c r="E80" s="135"/>
      <c r="F80" s="135"/>
      <c r="G80" s="135"/>
      <c r="H80" s="62">
        <v>401372</v>
      </c>
      <c r="I80" s="96"/>
    </row>
    <row r="81" spans="1:9" ht="16.5" customHeight="1">
      <c r="A81" s="68"/>
      <c r="B81" s="135" t="s">
        <v>494</v>
      </c>
      <c r="C81" s="135"/>
      <c r="D81" s="135"/>
      <c r="E81" s="135"/>
      <c r="F81" s="135"/>
      <c r="G81" s="135"/>
      <c r="H81" s="62">
        <v>17030</v>
      </c>
      <c r="I81" s="96"/>
    </row>
    <row r="82" spans="1:9" ht="16.5" customHeight="1">
      <c r="A82" s="68"/>
      <c r="B82" s="135" t="s">
        <v>495</v>
      </c>
      <c r="C82" s="135"/>
      <c r="D82" s="135"/>
      <c r="E82" s="135"/>
      <c r="F82" s="135"/>
      <c r="G82" s="135"/>
      <c r="H82" s="62">
        <v>8800</v>
      </c>
      <c r="I82" s="96"/>
    </row>
    <row r="83" spans="1:9" ht="16.5" customHeight="1">
      <c r="A83" s="68"/>
      <c r="B83" s="135" t="s">
        <v>496</v>
      </c>
      <c r="C83" s="135"/>
      <c r="D83" s="135"/>
      <c r="E83" s="135"/>
      <c r="F83" s="135"/>
      <c r="G83" s="135"/>
      <c r="H83" s="62">
        <v>7200</v>
      </c>
      <c r="I83" s="96"/>
    </row>
    <row r="84" spans="1:9" ht="16.5" customHeight="1">
      <c r="A84" s="68"/>
      <c r="B84" s="135" t="s">
        <v>497</v>
      </c>
      <c r="C84" s="135"/>
      <c r="D84" s="135"/>
      <c r="E84" s="135"/>
      <c r="F84" s="135"/>
      <c r="G84" s="135"/>
      <c r="H84" s="62">
        <v>1200</v>
      </c>
      <c r="I84" s="96"/>
    </row>
    <row r="85" spans="1:9" ht="16.5" customHeight="1">
      <c r="A85" s="68"/>
      <c r="B85" s="135" t="s">
        <v>498</v>
      </c>
      <c r="C85" s="135"/>
      <c r="D85" s="135"/>
      <c r="E85" s="135"/>
      <c r="F85" s="135"/>
      <c r="G85" s="135"/>
      <c r="H85" s="62">
        <v>600</v>
      </c>
      <c r="I85" s="96"/>
    </row>
    <row r="86" spans="1:9" ht="16.5" customHeight="1">
      <c r="A86" s="68"/>
      <c r="B86" s="135" t="s">
        <v>499</v>
      </c>
      <c r="C86" s="135"/>
      <c r="D86" s="135"/>
      <c r="E86" s="135"/>
      <c r="F86" s="135"/>
      <c r="G86" s="135"/>
      <c r="H86" s="62">
        <v>10000</v>
      </c>
      <c r="I86" s="96"/>
    </row>
    <row r="87" spans="1:9" ht="16.5" customHeight="1">
      <c r="A87" s="68"/>
      <c r="B87" s="135" t="s">
        <v>324</v>
      </c>
      <c r="C87" s="135"/>
      <c r="D87" s="135"/>
      <c r="E87" s="135"/>
      <c r="F87" s="135"/>
      <c r="G87" s="135"/>
      <c r="H87" s="62">
        <v>5200</v>
      </c>
      <c r="I87" s="96"/>
    </row>
    <row r="88" spans="1:9" ht="16.5" customHeight="1">
      <c r="A88" s="68"/>
      <c r="B88" s="135" t="s">
        <v>500</v>
      </c>
      <c r="C88" s="135"/>
      <c r="D88" s="135"/>
      <c r="E88" s="135"/>
      <c r="F88" s="135"/>
      <c r="G88" s="135"/>
      <c r="H88" s="62">
        <v>32000</v>
      </c>
      <c r="I88" s="96"/>
    </row>
    <row r="89" spans="1:9" ht="36" customHeight="1">
      <c r="A89" s="68"/>
      <c r="B89" s="137" t="s">
        <v>77</v>
      </c>
      <c r="C89" s="137"/>
      <c r="D89" s="137"/>
      <c r="E89" s="137"/>
      <c r="F89" s="137"/>
      <c r="G89" s="137"/>
      <c r="H89" s="62">
        <v>43000</v>
      </c>
      <c r="I89" s="96"/>
    </row>
    <row r="90" spans="1:9" ht="27.75" customHeight="1">
      <c r="A90" s="68"/>
      <c r="B90" s="137" t="s">
        <v>294</v>
      </c>
      <c r="C90" s="137"/>
      <c r="D90" s="137"/>
      <c r="E90" s="137"/>
      <c r="F90" s="137"/>
      <c r="G90" s="137"/>
      <c r="H90" s="62">
        <v>6000</v>
      </c>
      <c r="I90" s="96"/>
    </row>
    <row r="91" spans="1:9" ht="16.5" customHeight="1">
      <c r="A91" s="68"/>
      <c r="B91" s="135" t="s">
        <v>512</v>
      </c>
      <c r="C91" s="135"/>
      <c r="D91" s="135"/>
      <c r="E91" s="135"/>
      <c r="F91" s="135"/>
      <c r="G91" s="135"/>
      <c r="H91" s="62"/>
      <c r="I91" s="96"/>
    </row>
    <row r="92" spans="1:9" ht="16.5" customHeight="1">
      <c r="A92" s="68"/>
      <c r="B92" s="136"/>
      <c r="C92" s="136"/>
      <c r="D92" s="136"/>
      <c r="E92" s="136"/>
      <c r="F92" s="136"/>
      <c r="G92" s="136"/>
      <c r="H92" s="62"/>
      <c r="I92" s="96"/>
    </row>
    <row r="93" spans="1:9" ht="16.5" customHeight="1">
      <c r="A93" s="68"/>
      <c r="B93" s="135"/>
      <c r="C93" s="135"/>
      <c r="D93" s="135"/>
      <c r="E93" s="135"/>
      <c r="F93" s="135"/>
      <c r="G93" s="135"/>
      <c r="H93" s="62"/>
      <c r="I93" s="96"/>
    </row>
    <row r="94" spans="1:9" ht="16.5" customHeight="1">
      <c r="A94" s="48"/>
      <c r="B94" s="141" t="s">
        <v>78</v>
      </c>
      <c r="C94" s="141"/>
      <c r="D94" s="141"/>
      <c r="E94" s="141"/>
      <c r="F94" s="141"/>
      <c r="G94" s="141"/>
      <c r="H94" s="62"/>
      <c r="I94" s="95">
        <f>SUM(H94:H98)</f>
        <v>69800</v>
      </c>
    </row>
    <row r="95" spans="1:9" ht="16.5" customHeight="1">
      <c r="A95" s="68"/>
      <c r="B95" s="135" t="s">
        <v>501</v>
      </c>
      <c r="C95" s="135"/>
      <c r="D95" s="135"/>
      <c r="E95" s="135"/>
      <c r="F95" s="135"/>
      <c r="G95" s="135"/>
      <c r="H95" s="62">
        <v>8000</v>
      </c>
      <c r="I95" s="96"/>
    </row>
    <row r="96" spans="1:9" ht="16.5" customHeight="1">
      <c r="A96" s="68"/>
      <c r="B96" s="135" t="s">
        <v>502</v>
      </c>
      <c r="C96" s="135"/>
      <c r="D96" s="135"/>
      <c r="E96" s="135"/>
      <c r="F96" s="135"/>
      <c r="G96" s="135"/>
      <c r="H96" s="62">
        <v>52000</v>
      </c>
      <c r="I96" s="96"/>
    </row>
    <row r="97" spans="1:9" ht="26.25" customHeight="1">
      <c r="A97" s="68"/>
      <c r="B97" s="148" t="s">
        <v>503</v>
      </c>
      <c r="C97" s="148"/>
      <c r="D97" s="148"/>
      <c r="E97" s="148"/>
      <c r="F97" s="148"/>
      <c r="G97" s="148"/>
      <c r="H97" s="62">
        <v>1800</v>
      </c>
      <c r="I97" s="96"/>
    </row>
    <row r="98" spans="1:9" ht="31.5" customHeight="1">
      <c r="A98" s="68"/>
      <c r="B98" s="137" t="s">
        <v>236</v>
      </c>
      <c r="C98" s="137"/>
      <c r="D98" s="137"/>
      <c r="E98" s="137"/>
      <c r="F98" s="137"/>
      <c r="G98" s="137"/>
      <c r="H98" s="62">
        <v>8000</v>
      </c>
      <c r="I98" s="96"/>
    </row>
    <row r="99" spans="1:9" ht="16.5" customHeight="1">
      <c r="A99" s="68"/>
      <c r="B99" s="135" t="s">
        <v>235</v>
      </c>
      <c r="C99" s="135"/>
      <c r="D99" s="135"/>
      <c r="E99" s="135"/>
      <c r="F99" s="135"/>
      <c r="G99" s="135"/>
      <c r="H99" s="62"/>
      <c r="I99" s="96"/>
    </row>
    <row r="100" spans="1:9" ht="16.5" customHeight="1">
      <c r="A100" s="48"/>
      <c r="B100" s="127" t="s">
        <v>79</v>
      </c>
      <c r="C100" s="127"/>
      <c r="D100" s="127"/>
      <c r="E100" s="127"/>
      <c r="F100" s="127"/>
      <c r="G100" s="127"/>
      <c r="H100" s="62"/>
      <c r="I100" s="95">
        <f>SUM(H100:H103)</f>
        <v>386314</v>
      </c>
    </row>
    <row r="101" spans="1:9" ht="16.5" customHeight="1">
      <c r="A101" s="68"/>
      <c r="B101" s="135" t="s">
        <v>504</v>
      </c>
      <c r="C101" s="135"/>
      <c r="D101" s="135"/>
      <c r="E101" s="135"/>
      <c r="F101" s="135"/>
      <c r="G101" s="135"/>
      <c r="H101" s="62">
        <v>378314</v>
      </c>
      <c r="I101" s="96"/>
    </row>
    <row r="102" spans="1:9" ht="16.5" customHeight="1">
      <c r="A102" s="68"/>
      <c r="B102" s="135" t="s">
        <v>505</v>
      </c>
      <c r="C102" s="135"/>
      <c r="D102" s="135"/>
      <c r="E102" s="135"/>
      <c r="F102" s="135"/>
      <c r="G102" s="135"/>
      <c r="H102" s="62">
        <v>8000</v>
      </c>
      <c r="I102" s="96"/>
    </row>
    <row r="103" spans="1:9" ht="16.5" customHeight="1">
      <c r="A103" s="68"/>
      <c r="B103" s="126"/>
      <c r="C103" s="126"/>
      <c r="D103" s="126"/>
      <c r="E103" s="126"/>
      <c r="F103" s="126"/>
      <c r="G103" s="126"/>
      <c r="H103" s="62"/>
      <c r="I103" s="96"/>
    </row>
    <row r="104" spans="1:9" ht="16.5" customHeight="1">
      <c r="A104" s="58"/>
      <c r="B104" s="135"/>
      <c r="C104" s="135"/>
      <c r="D104" s="135"/>
      <c r="E104" s="135"/>
      <c r="F104" s="135"/>
      <c r="G104" s="135"/>
      <c r="H104" s="62"/>
      <c r="I104" s="96"/>
    </row>
    <row r="105" spans="1:9" ht="16.5" customHeight="1">
      <c r="A105" s="129" t="s">
        <v>506</v>
      </c>
      <c r="B105" s="130"/>
      <c r="C105" s="130"/>
      <c r="D105" s="130"/>
      <c r="E105" s="130"/>
      <c r="F105" s="130"/>
      <c r="G105" s="130"/>
      <c r="H105" s="62"/>
      <c r="I105" s="96"/>
    </row>
    <row r="106" spans="1:9" ht="16.5" customHeight="1">
      <c r="A106" s="130"/>
      <c r="B106" s="130"/>
      <c r="C106" s="130"/>
      <c r="D106" s="130"/>
      <c r="E106" s="130"/>
      <c r="F106" s="130"/>
      <c r="G106" s="130"/>
      <c r="H106" s="62"/>
      <c r="I106" s="95">
        <f>SUM(H107:H117)</f>
        <v>1837519</v>
      </c>
    </row>
    <row r="107" spans="1:8" ht="16.5" customHeight="1">
      <c r="A107" s="58"/>
      <c r="B107" s="144"/>
      <c r="C107" s="144"/>
      <c r="D107" s="144"/>
      <c r="E107" s="144"/>
      <c r="F107" s="144"/>
      <c r="G107" s="144"/>
      <c r="H107" s="62"/>
    </row>
    <row r="108" spans="1:9" ht="26.25" customHeight="1">
      <c r="A108" s="67"/>
      <c r="B108" s="138" t="s">
        <v>445</v>
      </c>
      <c r="C108" s="138"/>
      <c r="D108" s="138"/>
      <c r="E108" s="138"/>
      <c r="F108" s="138"/>
      <c r="G108" s="138"/>
      <c r="H108" s="62"/>
      <c r="I108" s="96"/>
    </row>
    <row r="109" spans="1:9" ht="16.5" customHeight="1">
      <c r="A109" s="58"/>
      <c r="B109" s="135"/>
      <c r="C109" s="135"/>
      <c r="D109" s="135"/>
      <c r="E109" s="135"/>
      <c r="F109" s="135"/>
      <c r="G109" s="135"/>
      <c r="H109" s="62"/>
      <c r="I109" s="96"/>
    </row>
    <row r="110" spans="1:9" ht="16.5" customHeight="1">
      <c r="A110" s="48"/>
      <c r="B110" s="132" t="s">
        <v>507</v>
      </c>
      <c r="C110" s="132"/>
      <c r="D110" s="132"/>
      <c r="E110" s="132"/>
      <c r="F110" s="132"/>
      <c r="G110" s="132"/>
      <c r="H110" s="62">
        <v>1336580</v>
      </c>
      <c r="I110" s="96"/>
    </row>
    <row r="111" spans="1:9" ht="16.5" customHeight="1">
      <c r="A111" s="58"/>
      <c r="B111" s="135"/>
      <c r="C111" s="135"/>
      <c r="D111" s="135"/>
      <c r="E111" s="135"/>
      <c r="F111" s="135"/>
      <c r="G111" s="135"/>
      <c r="H111" s="62"/>
      <c r="I111" s="96"/>
    </row>
    <row r="112" spans="1:9" ht="16.5" customHeight="1">
      <c r="A112" s="48"/>
      <c r="B112" s="132" t="s">
        <v>508</v>
      </c>
      <c r="C112" s="132"/>
      <c r="D112" s="132"/>
      <c r="E112" s="132"/>
      <c r="F112" s="132"/>
      <c r="G112" s="132"/>
      <c r="H112" s="62">
        <v>490939</v>
      </c>
      <c r="I112" s="96"/>
    </row>
    <row r="113" spans="1:9" ht="16.5" customHeight="1">
      <c r="A113" s="58"/>
      <c r="B113" s="133" t="s">
        <v>244</v>
      </c>
      <c r="C113" s="133"/>
      <c r="D113" s="133"/>
      <c r="E113" s="133"/>
      <c r="F113" s="133"/>
      <c r="G113" s="133"/>
      <c r="H113" s="62"/>
      <c r="I113" s="93"/>
    </row>
    <row r="114" spans="1:9" ht="15.75" customHeight="1">
      <c r="A114" s="58"/>
      <c r="B114" s="133" t="s">
        <v>242</v>
      </c>
      <c r="C114" s="133"/>
      <c r="D114" s="133"/>
      <c r="E114" s="133"/>
      <c r="F114" s="133"/>
      <c r="G114" s="133"/>
      <c r="H114" s="62"/>
      <c r="I114" s="93"/>
    </row>
    <row r="115" spans="1:9" ht="15.75" customHeight="1">
      <c r="A115" s="58"/>
      <c r="B115" s="131"/>
      <c r="C115" s="131"/>
      <c r="D115" s="131"/>
      <c r="E115" s="131"/>
      <c r="F115" s="131"/>
      <c r="G115" s="131"/>
      <c r="H115" s="62"/>
      <c r="I115" s="93"/>
    </row>
    <row r="116" spans="1:9" ht="16.5" customHeight="1">
      <c r="A116" s="48"/>
      <c r="B116" s="132" t="s">
        <v>509</v>
      </c>
      <c r="C116" s="132"/>
      <c r="D116" s="132"/>
      <c r="E116" s="132"/>
      <c r="F116" s="132"/>
      <c r="G116" s="132"/>
      <c r="H116" s="62">
        <v>10000</v>
      </c>
      <c r="I116" s="96"/>
    </row>
    <row r="117" spans="1:9" ht="16.5" customHeight="1">
      <c r="A117" s="48"/>
      <c r="B117" s="141"/>
      <c r="C117" s="141"/>
      <c r="D117" s="141"/>
      <c r="E117" s="141"/>
      <c r="F117" s="141"/>
      <c r="G117" s="141"/>
      <c r="H117" s="62"/>
      <c r="I117" s="96"/>
    </row>
    <row r="118" spans="1:9" ht="16.5" customHeight="1">
      <c r="A118" s="58"/>
      <c r="B118" s="135"/>
      <c r="C118" s="135"/>
      <c r="D118" s="135"/>
      <c r="E118" s="135"/>
      <c r="F118" s="135"/>
      <c r="G118" s="135"/>
      <c r="H118" s="62"/>
      <c r="I118" s="96"/>
    </row>
    <row r="119" spans="1:9" ht="16.5" customHeight="1">
      <c r="A119" s="129" t="s">
        <v>510</v>
      </c>
      <c r="B119" s="130"/>
      <c r="C119" s="130"/>
      <c r="D119" s="130"/>
      <c r="E119" s="130"/>
      <c r="F119" s="130"/>
      <c r="G119" s="130"/>
      <c r="H119" s="62"/>
      <c r="I119" s="96"/>
    </row>
    <row r="120" spans="1:9" ht="16.5" customHeight="1">
      <c r="A120" s="130"/>
      <c r="B120" s="130"/>
      <c r="C120" s="130"/>
      <c r="D120" s="130"/>
      <c r="E120" s="130"/>
      <c r="F120" s="130"/>
      <c r="G120" s="130"/>
      <c r="H120" s="62"/>
      <c r="I120" s="95">
        <f>SUM(H121:H125)</f>
        <v>500</v>
      </c>
    </row>
    <row r="121" spans="1:8" ht="16.5" customHeight="1">
      <c r="A121" s="58"/>
      <c r="B121" s="144"/>
      <c r="C121" s="144"/>
      <c r="D121" s="144"/>
      <c r="E121" s="144"/>
      <c r="F121" s="144"/>
      <c r="G121" s="144"/>
      <c r="H121" s="62"/>
    </row>
    <row r="122" spans="1:9" ht="16.5" customHeight="1">
      <c r="A122" s="67"/>
      <c r="B122" s="138" t="s">
        <v>445</v>
      </c>
      <c r="C122" s="138"/>
      <c r="D122" s="138"/>
      <c r="E122" s="138"/>
      <c r="F122" s="138"/>
      <c r="G122" s="138"/>
      <c r="H122" s="62"/>
      <c r="I122" s="96"/>
    </row>
    <row r="123" spans="1:9" ht="16.5" customHeight="1">
      <c r="A123" s="58"/>
      <c r="B123" s="135"/>
      <c r="C123" s="135"/>
      <c r="D123" s="135"/>
      <c r="E123" s="135"/>
      <c r="F123" s="135"/>
      <c r="G123" s="135"/>
      <c r="H123" s="62"/>
      <c r="I123" s="96"/>
    </row>
    <row r="124" spans="1:9" ht="16.5" customHeight="1">
      <c r="A124" s="61"/>
      <c r="B124" s="135" t="s">
        <v>511</v>
      </c>
      <c r="C124" s="135"/>
      <c r="D124" s="135"/>
      <c r="E124" s="135"/>
      <c r="F124" s="135"/>
      <c r="G124" s="135"/>
      <c r="H124" s="62">
        <v>500</v>
      </c>
      <c r="I124" s="96"/>
    </row>
    <row r="125" spans="1:9" ht="16.5" customHeight="1">
      <c r="A125" s="61"/>
      <c r="B125" s="135"/>
      <c r="C125" s="135"/>
      <c r="D125" s="135"/>
      <c r="E125" s="135"/>
      <c r="F125" s="135"/>
      <c r="G125" s="135"/>
      <c r="H125" s="62"/>
      <c r="I125" s="96"/>
    </row>
    <row r="126" spans="1:9" ht="16.5" customHeight="1">
      <c r="A126" s="61"/>
      <c r="B126" s="135"/>
      <c r="C126" s="135"/>
      <c r="D126" s="135"/>
      <c r="E126" s="135"/>
      <c r="F126" s="135"/>
      <c r="G126" s="135"/>
      <c r="H126" s="62"/>
      <c r="I126" s="96"/>
    </row>
    <row r="127" spans="1:9" ht="16.5" customHeight="1">
      <c r="A127" s="129" t="s">
        <v>513</v>
      </c>
      <c r="B127" s="129"/>
      <c r="C127" s="129"/>
      <c r="D127" s="129"/>
      <c r="E127" s="129"/>
      <c r="F127" s="129"/>
      <c r="G127" s="129"/>
      <c r="H127" s="62"/>
      <c r="I127" s="96"/>
    </row>
    <row r="128" spans="1:9" ht="16.5" customHeight="1">
      <c r="A128" s="129"/>
      <c r="B128" s="129"/>
      <c r="C128" s="129"/>
      <c r="D128" s="129"/>
      <c r="E128" s="129"/>
      <c r="F128" s="129"/>
      <c r="G128" s="129"/>
      <c r="H128" s="62"/>
      <c r="I128" s="95">
        <f>SUM(H129:H148)</f>
        <v>670405</v>
      </c>
    </row>
    <row r="129" spans="1:8" ht="16.5" customHeight="1">
      <c r="A129" s="58"/>
      <c r="B129" s="144"/>
      <c r="C129" s="144"/>
      <c r="D129" s="144"/>
      <c r="E129" s="144"/>
      <c r="F129" s="144"/>
      <c r="G129" s="144"/>
      <c r="H129" s="62"/>
    </row>
    <row r="130" spans="1:9" ht="16.5" customHeight="1">
      <c r="A130" s="67"/>
      <c r="B130" s="138" t="s">
        <v>445</v>
      </c>
      <c r="C130" s="138"/>
      <c r="D130" s="138"/>
      <c r="E130" s="138"/>
      <c r="F130" s="138"/>
      <c r="G130" s="138"/>
      <c r="H130" s="62"/>
      <c r="I130" s="96"/>
    </row>
    <row r="131" spans="1:9" ht="16.5" customHeight="1">
      <c r="A131" s="58"/>
      <c r="B131" s="135"/>
      <c r="C131" s="135"/>
      <c r="D131" s="135"/>
      <c r="E131" s="135"/>
      <c r="F131" s="135"/>
      <c r="G131" s="135"/>
      <c r="H131" s="62"/>
      <c r="I131" s="96"/>
    </row>
    <row r="132" spans="1:9" ht="16.5" customHeight="1">
      <c r="A132" s="68"/>
      <c r="B132" s="135" t="s">
        <v>514</v>
      </c>
      <c r="C132" s="135"/>
      <c r="D132" s="135"/>
      <c r="E132" s="135"/>
      <c r="F132" s="135"/>
      <c r="G132" s="135"/>
      <c r="H132" s="62">
        <v>79200</v>
      </c>
      <c r="I132" s="96"/>
    </row>
    <row r="133" spans="1:9" ht="16.5" customHeight="1">
      <c r="A133" s="58"/>
      <c r="B133" s="135"/>
      <c r="C133" s="135"/>
      <c r="D133" s="135"/>
      <c r="E133" s="135"/>
      <c r="F133" s="135"/>
      <c r="G133" s="135"/>
      <c r="H133" s="62"/>
      <c r="I133" s="96"/>
    </row>
    <row r="134" spans="1:9" ht="16.5" customHeight="1">
      <c r="A134" s="68"/>
      <c r="B134" s="135" t="s">
        <v>515</v>
      </c>
      <c r="C134" s="135"/>
      <c r="D134" s="135"/>
      <c r="E134" s="135"/>
      <c r="F134" s="135"/>
      <c r="G134" s="135"/>
      <c r="H134" s="62">
        <v>494720</v>
      </c>
      <c r="I134" s="96"/>
    </row>
    <row r="135" spans="1:9" ht="16.5" customHeight="1">
      <c r="A135" s="58"/>
      <c r="B135" s="135"/>
      <c r="C135" s="135"/>
      <c r="D135" s="135"/>
      <c r="E135" s="135"/>
      <c r="F135" s="135"/>
      <c r="G135" s="135"/>
      <c r="H135" s="62"/>
      <c r="I135" s="96"/>
    </row>
    <row r="136" spans="1:9" ht="16.5" customHeight="1">
      <c r="A136" s="68"/>
      <c r="B136" s="148" t="s">
        <v>516</v>
      </c>
      <c r="C136" s="148"/>
      <c r="D136" s="148"/>
      <c r="E136" s="148"/>
      <c r="F136" s="148"/>
      <c r="G136" s="148"/>
      <c r="H136" s="62">
        <v>3490</v>
      </c>
      <c r="I136" s="96"/>
    </row>
    <row r="137" spans="1:9" ht="16.5" customHeight="1">
      <c r="A137" s="58"/>
      <c r="B137" s="148"/>
      <c r="C137" s="148"/>
      <c r="D137" s="148"/>
      <c r="E137" s="148"/>
      <c r="F137" s="148"/>
      <c r="G137" s="148"/>
      <c r="H137" s="62"/>
      <c r="I137" s="96"/>
    </row>
    <row r="138" spans="1:9" ht="16.5" customHeight="1">
      <c r="A138" s="69"/>
      <c r="B138" s="148"/>
      <c r="C138" s="148"/>
      <c r="D138" s="148"/>
      <c r="E138" s="148"/>
      <c r="F138" s="148"/>
      <c r="G138" s="148"/>
      <c r="H138" s="62"/>
      <c r="I138" s="96"/>
    </row>
    <row r="139" spans="1:9" ht="16.5" customHeight="1">
      <c r="A139" s="58"/>
      <c r="B139" s="135"/>
      <c r="C139" s="135"/>
      <c r="D139" s="135"/>
      <c r="E139" s="135"/>
      <c r="F139" s="135"/>
      <c r="G139" s="135"/>
      <c r="H139" s="62"/>
      <c r="I139" s="96"/>
    </row>
    <row r="140" spans="1:9" ht="16.5" customHeight="1">
      <c r="A140" s="68"/>
      <c r="B140" s="148" t="s">
        <v>722</v>
      </c>
      <c r="C140" s="148"/>
      <c r="D140" s="148"/>
      <c r="E140" s="148"/>
      <c r="F140" s="148"/>
      <c r="G140" s="148"/>
      <c r="H140" s="62">
        <v>30365</v>
      </c>
      <c r="I140" s="96"/>
    </row>
    <row r="141" spans="1:9" ht="16.5" customHeight="1">
      <c r="A141" s="58"/>
      <c r="B141" s="148"/>
      <c r="C141" s="148"/>
      <c r="D141" s="148"/>
      <c r="E141" s="148"/>
      <c r="F141" s="148"/>
      <c r="G141" s="148"/>
      <c r="H141" s="62">
        <v>22870</v>
      </c>
      <c r="I141" s="96"/>
    </row>
    <row r="142" spans="1:9" ht="16.5" customHeight="1">
      <c r="A142" s="58"/>
      <c r="B142" s="147"/>
      <c r="C142" s="147"/>
      <c r="D142" s="147"/>
      <c r="E142" s="147"/>
      <c r="F142" s="147"/>
      <c r="G142" s="147"/>
      <c r="H142" s="62"/>
      <c r="I142" s="96"/>
    </row>
    <row r="143" spans="1:9" ht="16.5" customHeight="1">
      <c r="A143" s="68"/>
      <c r="B143" s="135" t="s">
        <v>517</v>
      </c>
      <c r="C143" s="135"/>
      <c r="D143" s="135"/>
      <c r="E143" s="135"/>
      <c r="F143" s="135"/>
      <c r="G143" s="135"/>
      <c r="H143" s="62">
        <v>23260</v>
      </c>
      <c r="I143" s="96"/>
    </row>
    <row r="144" spans="1:9" ht="16.5" customHeight="1">
      <c r="A144" s="58"/>
      <c r="B144" s="135"/>
      <c r="C144" s="135"/>
      <c r="D144" s="135"/>
      <c r="E144" s="135"/>
      <c r="F144" s="135"/>
      <c r="G144" s="135"/>
      <c r="H144" s="62"/>
      <c r="I144" s="96"/>
    </row>
    <row r="145" spans="1:9" ht="16.5" customHeight="1">
      <c r="A145" s="68"/>
      <c r="B145" s="135" t="s">
        <v>518</v>
      </c>
      <c r="C145" s="135"/>
      <c r="D145" s="135"/>
      <c r="E145" s="135"/>
      <c r="F145" s="135"/>
      <c r="G145" s="135"/>
      <c r="H145" s="62">
        <v>7200</v>
      </c>
      <c r="I145" s="96"/>
    </row>
    <row r="146" spans="1:9" ht="16.5" customHeight="1">
      <c r="A146" s="65"/>
      <c r="B146" s="135"/>
      <c r="C146" s="135"/>
      <c r="D146" s="135"/>
      <c r="E146" s="135"/>
      <c r="F146" s="135"/>
      <c r="G146" s="135"/>
      <c r="H146" s="62"/>
      <c r="I146" s="96"/>
    </row>
    <row r="147" spans="1:9" ht="16.5" customHeight="1">
      <c r="A147" s="68"/>
      <c r="B147" s="135" t="s">
        <v>291</v>
      </c>
      <c r="C147" s="135"/>
      <c r="D147" s="135"/>
      <c r="E147" s="135"/>
      <c r="F147" s="135"/>
      <c r="G147" s="135"/>
      <c r="H147" s="62">
        <v>9300</v>
      </c>
      <c r="I147" s="96"/>
    </row>
    <row r="148" spans="1:9" ht="16.5" customHeight="1">
      <c r="A148" s="65"/>
      <c r="B148" s="135"/>
      <c r="C148" s="135"/>
      <c r="D148" s="135"/>
      <c r="E148" s="135"/>
      <c r="F148" s="135"/>
      <c r="G148" s="135"/>
      <c r="H148" s="62"/>
      <c r="I148" s="96"/>
    </row>
    <row r="149" spans="1:9" ht="16.5" customHeight="1">
      <c r="A149" s="65"/>
      <c r="B149" s="136"/>
      <c r="C149" s="136"/>
      <c r="D149" s="136"/>
      <c r="E149" s="136"/>
      <c r="F149" s="136"/>
      <c r="G149" s="136"/>
      <c r="H149" s="62"/>
      <c r="I149" s="96"/>
    </row>
    <row r="150" spans="1:9" ht="16.5" customHeight="1">
      <c r="A150" s="142" t="s">
        <v>320</v>
      </c>
      <c r="B150" s="142"/>
      <c r="C150" s="142"/>
      <c r="D150" s="142"/>
      <c r="E150" s="142"/>
      <c r="F150" s="142"/>
      <c r="G150" s="142"/>
      <c r="H150" s="62"/>
      <c r="I150" s="96"/>
    </row>
    <row r="151" spans="1:9" ht="16.5" customHeight="1">
      <c r="A151" s="142"/>
      <c r="B151" s="142"/>
      <c r="C151" s="142"/>
      <c r="D151" s="142"/>
      <c r="E151" s="142"/>
      <c r="F151" s="142"/>
      <c r="G151" s="142"/>
      <c r="H151" s="62"/>
      <c r="I151" s="96"/>
    </row>
    <row r="152" spans="1:9" ht="16.5" customHeight="1">
      <c r="A152" s="142"/>
      <c r="B152" s="142"/>
      <c r="C152" s="142"/>
      <c r="D152" s="142"/>
      <c r="E152" s="142"/>
      <c r="F152" s="142"/>
      <c r="G152" s="142"/>
      <c r="H152" s="62"/>
      <c r="I152" s="95">
        <f>SUM(H153:H157)</f>
        <v>30000</v>
      </c>
    </row>
    <row r="153" spans="1:8" ht="16.5" customHeight="1">
      <c r="A153" s="47"/>
      <c r="B153" s="149"/>
      <c r="C153" s="149"/>
      <c r="D153" s="149"/>
      <c r="E153" s="149"/>
      <c r="F153" s="149"/>
      <c r="G153" s="149"/>
      <c r="H153" s="62"/>
    </row>
    <row r="154" spans="1:9" ht="16.5" customHeight="1">
      <c r="A154" s="60"/>
      <c r="B154" s="145" t="s">
        <v>445</v>
      </c>
      <c r="C154" s="145"/>
      <c r="D154" s="145"/>
      <c r="E154" s="145"/>
      <c r="F154" s="145"/>
      <c r="G154" s="145"/>
      <c r="H154" s="62"/>
      <c r="I154" s="96"/>
    </row>
    <row r="155" spans="1:9" ht="16.5" customHeight="1">
      <c r="A155" s="65"/>
      <c r="B155" s="135"/>
      <c r="C155" s="135"/>
      <c r="D155" s="135"/>
      <c r="E155" s="135"/>
      <c r="F155" s="135"/>
      <c r="G155" s="135"/>
      <c r="H155" s="62"/>
      <c r="I155" s="96"/>
    </row>
    <row r="156" spans="1:9" ht="16.5" customHeight="1">
      <c r="A156" s="48"/>
      <c r="B156" s="141" t="s">
        <v>519</v>
      </c>
      <c r="C156" s="141"/>
      <c r="D156" s="141"/>
      <c r="E156" s="141"/>
      <c r="F156" s="141"/>
      <c r="G156" s="141"/>
      <c r="H156" s="62"/>
      <c r="I156" s="96"/>
    </row>
    <row r="157" spans="1:9" ht="16.5" customHeight="1">
      <c r="A157" s="65"/>
      <c r="B157" s="135" t="s">
        <v>520</v>
      </c>
      <c r="C157" s="135"/>
      <c r="D157" s="135"/>
      <c r="E157" s="135"/>
      <c r="F157" s="135"/>
      <c r="G157" s="135"/>
      <c r="H157" s="62">
        <v>30000</v>
      </c>
      <c r="I157" s="96"/>
    </row>
    <row r="158" spans="1:9" ht="16.5" customHeight="1">
      <c r="A158" s="65"/>
      <c r="B158" s="135"/>
      <c r="C158" s="135"/>
      <c r="D158" s="135"/>
      <c r="E158" s="135"/>
      <c r="F158" s="135"/>
      <c r="G158" s="135"/>
      <c r="H158" s="62"/>
      <c r="I158" s="96"/>
    </row>
    <row r="159" spans="1:9" ht="16.5" customHeight="1">
      <c r="A159" s="65"/>
      <c r="B159" s="135"/>
      <c r="C159" s="135"/>
      <c r="D159" s="135"/>
      <c r="E159" s="135"/>
      <c r="F159" s="135"/>
      <c r="G159" s="135"/>
      <c r="H159" s="62"/>
      <c r="I159" s="96"/>
    </row>
    <row r="160" spans="1:9" ht="16.5" customHeight="1">
      <c r="A160" s="142" t="s">
        <v>521</v>
      </c>
      <c r="B160" s="143"/>
      <c r="C160" s="143"/>
      <c r="D160" s="143"/>
      <c r="E160" s="143"/>
      <c r="F160" s="143"/>
      <c r="G160" s="143"/>
      <c r="H160" s="62"/>
      <c r="I160" s="96"/>
    </row>
    <row r="161" spans="1:9" ht="16.5" customHeight="1">
      <c r="A161" s="143"/>
      <c r="B161" s="143"/>
      <c r="C161" s="143"/>
      <c r="D161" s="143"/>
      <c r="E161" s="143"/>
      <c r="F161" s="143"/>
      <c r="G161" s="143"/>
      <c r="H161" s="62"/>
      <c r="I161" s="96"/>
    </row>
    <row r="162" spans="1:9" ht="16.5" customHeight="1">
      <c r="A162" s="143"/>
      <c r="B162" s="143"/>
      <c r="C162" s="143"/>
      <c r="D162" s="143"/>
      <c r="E162" s="143"/>
      <c r="F162" s="143"/>
      <c r="G162" s="143"/>
      <c r="H162" s="62"/>
      <c r="I162" s="95">
        <f>SUM(H163:H174)</f>
        <v>59800</v>
      </c>
    </row>
    <row r="163" spans="1:8" ht="17.25" customHeight="1">
      <c r="A163" s="65"/>
      <c r="B163" s="144"/>
      <c r="C163" s="144"/>
      <c r="D163" s="144"/>
      <c r="E163" s="144"/>
      <c r="F163" s="144"/>
      <c r="G163" s="144"/>
      <c r="H163" s="62"/>
    </row>
    <row r="164" spans="1:9" ht="21.75" customHeight="1">
      <c r="A164" s="60"/>
      <c r="B164" s="145" t="s">
        <v>445</v>
      </c>
      <c r="C164" s="145"/>
      <c r="D164" s="145"/>
      <c r="E164" s="145"/>
      <c r="F164" s="145"/>
      <c r="G164" s="145"/>
      <c r="H164" s="62"/>
      <c r="I164" s="96"/>
    </row>
    <row r="165" spans="1:9" ht="16.5" customHeight="1" hidden="1">
      <c r="A165" s="65"/>
      <c r="B165" s="135"/>
      <c r="C165" s="135"/>
      <c r="D165" s="135"/>
      <c r="E165" s="135"/>
      <c r="F165" s="135"/>
      <c r="G165" s="135"/>
      <c r="H165" s="62"/>
      <c r="I165" s="96"/>
    </row>
    <row r="166" spans="1:9" ht="16.5" customHeight="1">
      <c r="A166" s="65"/>
      <c r="B166" s="135" t="s">
        <v>522</v>
      </c>
      <c r="C166" s="135"/>
      <c r="D166" s="135"/>
      <c r="E166" s="135"/>
      <c r="F166" s="135"/>
      <c r="G166" s="135"/>
      <c r="H166" s="62">
        <v>10000</v>
      </c>
      <c r="I166" s="96"/>
    </row>
    <row r="167" spans="1:9" ht="15" customHeight="1">
      <c r="A167" s="48"/>
      <c r="B167" s="141"/>
      <c r="C167" s="141"/>
      <c r="D167" s="141"/>
      <c r="E167" s="141"/>
      <c r="F167" s="141"/>
      <c r="G167" s="141"/>
      <c r="H167" s="62"/>
      <c r="I167" s="96"/>
    </row>
    <row r="168" spans="1:9" ht="18" customHeight="1">
      <c r="A168" s="65"/>
      <c r="B168" s="135" t="s">
        <v>523</v>
      </c>
      <c r="C168" s="135"/>
      <c r="D168" s="135"/>
      <c r="E168" s="135"/>
      <c r="F168" s="135"/>
      <c r="G168" s="135"/>
      <c r="H168" s="62">
        <v>1800</v>
      </c>
      <c r="I168" s="96"/>
    </row>
    <row r="169" spans="1:9" ht="14.25" customHeight="1">
      <c r="A169" s="65"/>
      <c r="B169" s="135"/>
      <c r="C169" s="135"/>
      <c r="D169" s="135"/>
      <c r="E169" s="135"/>
      <c r="F169" s="135"/>
      <c r="G169" s="135"/>
      <c r="H169" s="62"/>
      <c r="I169" s="96"/>
    </row>
    <row r="170" spans="1:9" ht="16.5" customHeight="1">
      <c r="A170" s="48"/>
      <c r="B170" s="135" t="s">
        <v>524</v>
      </c>
      <c r="C170" s="135"/>
      <c r="D170" s="135"/>
      <c r="E170" s="135"/>
      <c r="F170" s="135"/>
      <c r="G170" s="135"/>
      <c r="H170" s="62">
        <v>3000</v>
      </c>
      <c r="I170" s="96"/>
    </row>
    <row r="171" spans="1:9" ht="16.5" customHeight="1">
      <c r="A171" s="48"/>
      <c r="B171" s="138"/>
      <c r="C171" s="138"/>
      <c r="D171" s="138"/>
      <c r="E171" s="138"/>
      <c r="F171" s="138"/>
      <c r="G171" s="138"/>
      <c r="H171" s="62"/>
      <c r="I171" s="96"/>
    </row>
    <row r="172" spans="1:9" ht="16.5" customHeight="1">
      <c r="A172" s="65"/>
      <c r="B172" s="135" t="s">
        <v>525</v>
      </c>
      <c r="C172" s="135"/>
      <c r="D172" s="135"/>
      <c r="E172" s="135"/>
      <c r="F172" s="135"/>
      <c r="G172" s="135"/>
      <c r="H172" s="62">
        <v>45000</v>
      </c>
      <c r="I172" s="96"/>
    </row>
    <row r="173" spans="1:9" ht="16.5" customHeight="1">
      <c r="A173" s="65"/>
      <c r="B173" s="136"/>
      <c r="C173" s="136"/>
      <c r="D173" s="136"/>
      <c r="E173" s="136"/>
      <c r="F173" s="136"/>
      <c r="G173" s="136"/>
      <c r="H173" s="62"/>
      <c r="I173" s="96"/>
    </row>
    <row r="174" spans="1:9" ht="16.5" customHeight="1">
      <c r="A174" s="65"/>
      <c r="B174" s="135"/>
      <c r="C174" s="135"/>
      <c r="D174" s="135"/>
      <c r="E174" s="135"/>
      <c r="F174" s="135"/>
      <c r="G174" s="135"/>
      <c r="H174" s="62"/>
      <c r="I174" s="96"/>
    </row>
    <row r="175" spans="1:9" ht="16.5" customHeight="1">
      <c r="A175" s="65"/>
      <c r="B175" s="140" t="s">
        <v>528</v>
      </c>
      <c r="C175" s="140"/>
      <c r="D175" s="140"/>
      <c r="E175" s="140"/>
      <c r="F175" s="140"/>
      <c r="G175" s="140"/>
      <c r="H175" s="57"/>
      <c r="I175" s="57">
        <f>SUM(I7,I22,I36,I53,I71,I74,I79,I94,I100,I106,I120,I128,I152,I162)</f>
        <v>4777361</v>
      </c>
    </row>
    <row r="176" spans="1:9" ht="16.5" customHeight="1">
      <c r="A176" s="65"/>
      <c r="B176" s="140"/>
      <c r="C176" s="140"/>
      <c r="D176" s="140"/>
      <c r="E176" s="140"/>
      <c r="F176" s="140"/>
      <c r="G176" s="140"/>
      <c r="H176" s="57"/>
      <c r="I176" s="57"/>
    </row>
    <row r="177" spans="1:9" ht="16.5" customHeight="1">
      <c r="A177" s="139"/>
      <c r="B177" s="139"/>
      <c r="C177" s="139"/>
      <c r="D177" s="139"/>
      <c r="E177" s="139"/>
      <c r="F177" s="139"/>
      <c r="G177" s="139"/>
      <c r="H177" s="139"/>
      <c r="I177" s="139"/>
    </row>
    <row r="178" spans="1:9" ht="16.5" customHeight="1">
      <c r="A178" s="139"/>
      <c r="B178" s="139"/>
      <c r="C178" s="139"/>
      <c r="D178" s="139"/>
      <c r="E178" s="139"/>
      <c r="F178" s="139"/>
      <c r="G178" s="139"/>
      <c r="H178" s="139"/>
      <c r="I178" s="139"/>
    </row>
    <row r="179" spans="1:9" ht="16.5" customHeight="1">
      <c r="A179" s="139"/>
      <c r="B179" s="139"/>
      <c r="C179" s="139"/>
      <c r="D179" s="139"/>
      <c r="E179" s="139"/>
      <c r="F179" s="139"/>
      <c r="G179" s="139"/>
      <c r="H179" s="139"/>
      <c r="I179" s="139"/>
    </row>
    <row r="180" spans="1:9" ht="16.5" customHeight="1">
      <c r="A180" s="139"/>
      <c r="B180" s="139"/>
      <c r="C180" s="139"/>
      <c r="D180" s="139"/>
      <c r="E180" s="139"/>
      <c r="F180" s="139"/>
      <c r="G180" s="139"/>
      <c r="H180" s="139"/>
      <c r="I180" s="139"/>
    </row>
    <row r="181" spans="1:9" ht="16.5" customHeight="1">
      <c r="A181" s="139"/>
      <c r="B181" s="139"/>
      <c r="C181" s="139"/>
      <c r="D181" s="139"/>
      <c r="E181" s="139"/>
      <c r="F181" s="139"/>
      <c r="G181" s="139"/>
      <c r="H181" s="139"/>
      <c r="I181" s="139"/>
    </row>
    <row r="182" spans="1:9" ht="16.5" customHeight="1">
      <c r="A182" s="139"/>
      <c r="B182" s="139"/>
      <c r="C182" s="139"/>
      <c r="D182" s="139"/>
      <c r="E182" s="139"/>
      <c r="F182" s="139"/>
      <c r="G182" s="139"/>
      <c r="H182" s="139"/>
      <c r="I182" s="139"/>
    </row>
    <row r="183" spans="1:9" ht="16.5" customHeight="1">
      <c r="A183" s="139"/>
      <c r="B183" s="139"/>
      <c r="C183" s="139"/>
      <c r="D183" s="139"/>
      <c r="E183" s="139"/>
      <c r="F183" s="139"/>
      <c r="G183" s="139"/>
      <c r="H183" s="139"/>
      <c r="I183" s="139"/>
    </row>
    <row r="184" spans="1:9" ht="16.5" customHeight="1">
      <c r="A184" s="139"/>
      <c r="B184" s="139"/>
      <c r="C184" s="139"/>
      <c r="D184" s="139"/>
      <c r="E184" s="139"/>
      <c r="F184" s="139"/>
      <c r="G184" s="139"/>
      <c r="H184" s="139"/>
      <c r="I184" s="139"/>
    </row>
    <row r="185" spans="1:9" ht="16.5" customHeight="1">
      <c r="A185" s="139"/>
      <c r="B185" s="139"/>
      <c r="C185" s="139"/>
      <c r="D185" s="139"/>
      <c r="E185" s="139"/>
      <c r="F185" s="139"/>
      <c r="G185" s="139"/>
      <c r="H185" s="139"/>
      <c r="I185" s="139"/>
    </row>
    <row r="186" spans="1:9" ht="16.5" customHeight="1">
      <c r="A186" s="139"/>
      <c r="B186" s="139"/>
      <c r="C186" s="139"/>
      <c r="D186" s="139"/>
      <c r="E186" s="139"/>
      <c r="F186" s="139"/>
      <c r="G186" s="139"/>
      <c r="H186" s="139"/>
      <c r="I186" s="139"/>
    </row>
    <row r="187" spans="1:9" ht="16.5" customHeight="1">
      <c r="A187" s="139"/>
      <c r="B187" s="139"/>
      <c r="C187" s="139"/>
      <c r="D187" s="139"/>
      <c r="E187" s="139"/>
      <c r="F187" s="139"/>
      <c r="G187" s="139"/>
      <c r="H187" s="139"/>
      <c r="I187" s="139"/>
    </row>
    <row r="188" spans="1:9" ht="16.5" customHeight="1">
      <c r="A188" s="139"/>
      <c r="B188" s="139"/>
      <c r="C188" s="139"/>
      <c r="D188" s="139"/>
      <c r="E188" s="139"/>
      <c r="F188" s="139"/>
      <c r="G188" s="139"/>
      <c r="H188" s="139"/>
      <c r="I188" s="139"/>
    </row>
    <row r="189" spans="1:9" ht="16.5" customHeight="1">
      <c r="A189" s="139"/>
      <c r="B189" s="139"/>
      <c r="C189" s="139"/>
      <c r="D189" s="139"/>
      <c r="E189" s="139"/>
      <c r="F189" s="139"/>
      <c r="G189" s="139"/>
      <c r="H189" s="139"/>
      <c r="I189" s="139"/>
    </row>
    <row r="190" spans="1:9" ht="16.5" customHeight="1">
      <c r="A190" s="65"/>
      <c r="B190" s="135"/>
      <c r="C190" s="135"/>
      <c r="D190" s="135"/>
      <c r="E190" s="135"/>
      <c r="F190" s="135"/>
      <c r="G190" s="135"/>
      <c r="H190" s="62"/>
      <c r="I190" s="96"/>
    </row>
    <row r="191" spans="1:9" ht="16.5" customHeight="1">
      <c r="A191" s="65"/>
      <c r="B191" s="135"/>
      <c r="C191" s="135"/>
      <c r="D191" s="135"/>
      <c r="E191" s="135"/>
      <c r="F191" s="135"/>
      <c r="G191" s="135"/>
      <c r="H191" s="62"/>
      <c r="I191" s="96"/>
    </row>
    <row r="192" spans="1:9" ht="16.5" customHeight="1">
      <c r="A192" s="65"/>
      <c r="B192" s="135"/>
      <c r="C192" s="135"/>
      <c r="D192" s="135"/>
      <c r="E192" s="135"/>
      <c r="F192" s="135"/>
      <c r="G192" s="135"/>
      <c r="H192" s="16"/>
      <c r="I192" s="96"/>
    </row>
    <row r="193" spans="1:9" ht="16.5" customHeight="1">
      <c r="A193" s="58"/>
      <c r="B193" s="58"/>
      <c r="C193" s="58"/>
      <c r="D193" s="58"/>
      <c r="E193" s="58"/>
      <c r="F193" s="58"/>
      <c r="G193" s="58"/>
      <c r="H193" s="66"/>
      <c r="I193" s="98"/>
    </row>
    <row r="194" spans="1:9" ht="16.5" customHeight="1">
      <c r="A194" s="58"/>
      <c r="B194" s="58"/>
      <c r="C194" s="58"/>
      <c r="D194" s="58"/>
      <c r="E194" s="58"/>
      <c r="F194" s="58"/>
      <c r="G194" s="58"/>
      <c r="H194" s="66"/>
      <c r="I194" s="98"/>
    </row>
    <row r="195" spans="1:9" ht="16.5" customHeight="1">
      <c r="A195" s="58"/>
      <c r="B195" s="58"/>
      <c r="C195" s="58"/>
      <c r="D195" s="58"/>
      <c r="E195" s="58"/>
      <c r="F195" s="58"/>
      <c r="G195" s="58"/>
      <c r="H195" s="66"/>
      <c r="I195" s="98"/>
    </row>
    <row r="196" spans="1:9" ht="16.5" customHeight="1">
      <c r="A196" s="58"/>
      <c r="B196" s="58"/>
      <c r="C196" s="58"/>
      <c r="D196" s="58"/>
      <c r="E196" s="58"/>
      <c r="F196" s="58"/>
      <c r="G196" s="58"/>
      <c r="H196" s="66"/>
      <c r="I196" s="98"/>
    </row>
    <row r="197" spans="1:9" ht="28.5" customHeight="1">
      <c r="A197" s="58"/>
      <c r="B197" s="58"/>
      <c r="C197" s="58"/>
      <c r="D197" s="58"/>
      <c r="E197" s="58"/>
      <c r="F197" s="58"/>
      <c r="G197" s="58"/>
      <c r="H197" s="66"/>
      <c r="I197" s="98"/>
    </row>
    <row r="198" spans="1:9" ht="16.5" customHeight="1">
      <c r="A198" s="58"/>
      <c r="B198" s="58"/>
      <c r="C198" s="58"/>
      <c r="D198" s="58"/>
      <c r="E198" s="58"/>
      <c r="F198" s="58"/>
      <c r="G198" s="58"/>
      <c r="H198" s="66"/>
      <c r="I198" s="98"/>
    </row>
    <row r="199" spans="1:9" ht="16.5" customHeight="1">
      <c r="A199" s="58"/>
      <c r="B199" s="58"/>
      <c r="C199" s="58"/>
      <c r="D199" s="58"/>
      <c r="E199" s="58"/>
      <c r="F199" s="58"/>
      <c r="G199" s="58"/>
      <c r="H199" s="66"/>
      <c r="I199" s="98"/>
    </row>
    <row r="200" spans="1:9" ht="16.5" customHeight="1">
      <c r="A200" s="58"/>
      <c r="B200" s="58"/>
      <c r="C200" s="58"/>
      <c r="D200" s="58"/>
      <c r="E200" s="58"/>
      <c r="F200" s="58"/>
      <c r="G200" s="58"/>
      <c r="H200" s="66"/>
      <c r="I200" s="98"/>
    </row>
    <row r="201" spans="1:9" ht="16.5" customHeight="1">
      <c r="A201" s="58"/>
      <c r="B201" s="58"/>
      <c r="C201" s="58"/>
      <c r="D201" s="58"/>
      <c r="E201" s="58"/>
      <c r="F201" s="58"/>
      <c r="G201" s="58"/>
      <c r="H201" s="66"/>
      <c r="I201" s="98"/>
    </row>
    <row r="202" spans="1:9" ht="16.5" customHeight="1">
      <c r="A202" s="58"/>
      <c r="B202" s="58"/>
      <c r="C202" s="58"/>
      <c r="D202" s="58"/>
      <c r="E202" s="58"/>
      <c r="F202" s="58"/>
      <c r="G202" s="58"/>
      <c r="H202" s="66"/>
      <c r="I202" s="98"/>
    </row>
    <row r="203" spans="1:9" ht="16.5" customHeight="1">
      <c r="A203" s="58"/>
      <c r="B203" s="58"/>
      <c r="C203" s="58"/>
      <c r="D203" s="58"/>
      <c r="E203" s="58"/>
      <c r="F203" s="58"/>
      <c r="G203" s="58"/>
      <c r="H203" s="66"/>
      <c r="I203" s="98"/>
    </row>
    <row r="204" spans="1:9" ht="16.5" customHeight="1">
      <c r="A204" s="58"/>
      <c r="B204" s="58"/>
      <c r="C204" s="58"/>
      <c r="D204" s="58"/>
      <c r="E204" s="58"/>
      <c r="F204" s="58"/>
      <c r="G204" s="58"/>
      <c r="H204" s="66"/>
      <c r="I204" s="98"/>
    </row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</sheetData>
  <mergeCells count="156">
    <mergeCell ref="B33:G33"/>
    <mergeCell ref="B34:G34"/>
    <mergeCell ref="B173:G173"/>
    <mergeCell ref="H4:I4"/>
    <mergeCell ref="B4:G4"/>
    <mergeCell ref="B5:G5"/>
    <mergeCell ref="A6:G7"/>
    <mergeCell ref="B8:G8"/>
    <mergeCell ref="B9:G9"/>
    <mergeCell ref="B10:G10"/>
    <mergeCell ref="B13:G13"/>
    <mergeCell ref="B14:G14"/>
    <mergeCell ref="B20:G20"/>
    <mergeCell ref="B11:G11"/>
    <mergeCell ref="B12:G12"/>
    <mergeCell ref="B16:G16"/>
    <mergeCell ref="B15:G15"/>
    <mergeCell ref="A21:G22"/>
    <mergeCell ref="B19:G19"/>
    <mergeCell ref="B17:G17"/>
    <mergeCell ref="B23:G23"/>
    <mergeCell ref="B18:G18"/>
    <mergeCell ref="B24:G24"/>
    <mergeCell ref="B25:G25"/>
    <mergeCell ref="B26:G26"/>
    <mergeCell ref="B31:G31"/>
    <mergeCell ref="B32:G32"/>
    <mergeCell ref="B27:G27"/>
    <mergeCell ref="B28:G28"/>
    <mergeCell ref="B29:G29"/>
    <mergeCell ref="B30:G30"/>
    <mergeCell ref="A35:G36"/>
    <mergeCell ref="B37:G37"/>
    <mergeCell ref="B38:G38"/>
    <mergeCell ref="B39:G39"/>
    <mergeCell ref="B40:G40"/>
    <mergeCell ref="B41:G41"/>
    <mergeCell ref="B42:G42"/>
    <mergeCell ref="B43:G43"/>
    <mergeCell ref="A48:G53"/>
    <mergeCell ref="B54:G54"/>
    <mergeCell ref="B44:G44"/>
    <mergeCell ref="B45:G45"/>
    <mergeCell ref="B46:G46"/>
    <mergeCell ref="B47:G47"/>
    <mergeCell ref="B59:G59"/>
    <mergeCell ref="A60:G67"/>
    <mergeCell ref="B55:G55"/>
    <mergeCell ref="B56:G56"/>
    <mergeCell ref="B57:G57"/>
    <mergeCell ref="B68:G68"/>
    <mergeCell ref="B69:G69"/>
    <mergeCell ref="B70:G70"/>
    <mergeCell ref="B71:G71"/>
    <mergeCell ref="B76:G76"/>
    <mergeCell ref="B77:G77"/>
    <mergeCell ref="B78:G78"/>
    <mergeCell ref="B72:G72"/>
    <mergeCell ref="B73:G73"/>
    <mergeCell ref="B74:G74"/>
    <mergeCell ref="B75:G75"/>
    <mergeCell ref="B85:G85"/>
    <mergeCell ref="B79:G79"/>
    <mergeCell ref="B80:G80"/>
    <mergeCell ref="B81:G81"/>
    <mergeCell ref="B84:G84"/>
    <mergeCell ref="B93:G93"/>
    <mergeCell ref="B94:G94"/>
    <mergeCell ref="B86:G86"/>
    <mergeCell ref="B88:G88"/>
    <mergeCell ref="B89:G89"/>
    <mergeCell ref="B87:G87"/>
    <mergeCell ref="B99:G99"/>
    <mergeCell ref="B100:G100"/>
    <mergeCell ref="B101:G101"/>
    <mergeCell ref="B95:G95"/>
    <mergeCell ref="B96:G96"/>
    <mergeCell ref="B97:G97"/>
    <mergeCell ref="B98:G98"/>
    <mergeCell ref="B102:G102"/>
    <mergeCell ref="B103:G103"/>
    <mergeCell ref="B104:G104"/>
    <mergeCell ref="A105:G106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A119:G120"/>
    <mergeCell ref="B121:G121"/>
    <mergeCell ref="B122:G122"/>
    <mergeCell ref="B123:G123"/>
    <mergeCell ref="A127:G128"/>
    <mergeCell ref="B124:G124"/>
    <mergeCell ref="B125:G125"/>
    <mergeCell ref="B126:G126"/>
    <mergeCell ref="B129:G129"/>
    <mergeCell ref="B130:G130"/>
    <mergeCell ref="B131:G131"/>
    <mergeCell ref="B132:G132"/>
    <mergeCell ref="B133:G133"/>
    <mergeCell ref="B134:G134"/>
    <mergeCell ref="B135:G135"/>
    <mergeCell ref="B136:G138"/>
    <mergeCell ref="B143:G143"/>
    <mergeCell ref="B144:G144"/>
    <mergeCell ref="B145:G145"/>
    <mergeCell ref="B146:G146"/>
    <mergeCell ref="B156:G156"/>
    <mergeCell ref="B147:G147"/>
    <mergeCell ref="B148:G148"/>
    <mergeCell ref="B149:G149"/>
    <mergeCell ref="A150:G152"/>
    <mergeCell ref="B157:G157"/>
    <mergeCell ref="B158:G158"/>
    <mergeCell ref="B1:I1"/>
    <mergeCell ref="B2:I2"/>
    <mergeCell ref="B142:G142"/>
    <mergeCell ref="B139:G139"/>
    <mergeCell ref="B140:G141"/>
    <mergeCell ref="B153:G153"/>
    <mergeCell ref="B154:G154"/>
    <mergeCell ref="B155:G155"/>
    <mergeCell ref="B166:G166"/>
    <mergeCell ref="B167:G167"/>
    <mergeCell ref="B168:G168"/>
    <mergeCell ref="B159:G159"/>
    <mergeCell ref="A160:G162"/>
    <mergeCell ref="B163:G163"/>
    <mergeCell ref="B164:G164"/>
    <mergeCell ref="B165:G165"/>
    <mergeCell ref="B174:G174"/>
    <mergeCell ref="A177:I189"/>
    <mergeCell ref="B176:G176"/>
    <mergeCell ref="B175:G175"/>
    <mergeCell ref="B169:G169"/>
    <mergeCell ref="B170:G170"/>
    <mergeCell ref="B171:G171"/>
    <mergeCell ref="B172:G172"/>
    <mergeCell ref="B3:I3"/>
    <mergeCell ref="B192:G192"/>
    <mergeCell ref="B190:G190"/>
    <mergeCell ref="B191:G191"/>
    <mergeCell ref="B58:G58"/>
    <mergeCell ref="B92:G92"/>
    <mergeCell ref="B90:G90"/>
    <mergeCell ref="B91:G91"/>
    <mergeCell ref="B82:G82"/>
    <mergeCell ref="B83:G83"/>
  </mergeCells>
  <printOptions gridLines="1"/>
  <pageMargins left="0.68" right="0.35" top="0.36" bottom="0.59" header="0.4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"/>
  <dimension ref="A1:U46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4.75390625" style="261" customWidth="1"/>
    <col min="2" max="2" width="13.875" style="261" customWidth="1"/>
    <col min="3" max="3" width="9.875" style="261" customWidth="1"/>
    <col min="4" max="4" width="10.75390625" style="261" customWidth="1"/>
    <col min="5" max="5" width="10.00390625" style="261" customWidth="1"/>
    <col min="6" max="6" width="9.25390625" style="261" customWidth="1"/>
    <col min="7" max="7" width="10.75390625" style="261" customWidth="1"/>
    <col min="8" max="8" width="9.00390625" style="261" customWidth="1"/>
    <col min="9" max="10" width="9.25390625" style="261" bestFit="1" customWidth="1"/>
    <col min="11" max="11" width="8.875" style="261" customWidth="1"/>
    <col min="12" max="12" width="10.375" style="261" customWidth="1"/>
    <col min="13" max="13" width="9.375" style="261" customWidth="1"/>
    <col min="14" max="14" width="11.375" style="261" customWidth="1"/>
    <col min="15" max="15" width="9.25390625" style="261" bestFit="1" customWidth="1"/>
    <col min="16" max="16" width="13.00390625" style="261" customWidth="1"/>
    <col min="17" max="17" width="11.625" style="261" customWidth="1"/>
    <col min="18" max="18" width="22.125" style="261" customWidth="1"/>
    <col min="19" max="19" width="11.25390625" style="261" customWidth="1"/>
    <col min="20" max="20" width="10.00390625" style="261" bestFit="1" customWidth="1"/>
    <col min="21" max="21" width="9.125" style="261" customWidth="1"/>
    <col min="23" max="23" width="10.125" style="0" bestFit="1" customWidth="1"/>
  </cols>
  <sheetData>
    <row r="1" spans="1:19" ht="13.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 t="s">
        <v>428</v>
      </c>
      <c r="Q1" s="260"/>
      <c r="R1" s="260"/>
      <c r="S1" s="260"/>
    </row>
    <row r="2" spans="16:19" ht="13.5" customHeight="1">
      <c r="P2" s="262" t="s">
        <v>119</v>
      </c>
      <c r="Q2" s="262"/>
      <c r="R2" s="262"/>
      <c r="S2" s="262"/>
    </row>
    <row r="3" spans="1:21" ht="15.75">
      <c r="A3" s="263"/>
      <c r="B3" s="263"/>
      <c r="C3" s="264" t="s">
        <v>429</v>
      </c>
      <c r="D3" s="264"/>
      <c r="E3" s="264"/>
      <c r="F3" s="264"/>
      <c r="G3" s="264"/>
      <c r="H3" s="264"/>
      <c r="I3" s="264"/>
      <c r="J3" s="264"/>
      <c r="K3" s="264"/>
      <c r="L3" s="265"/>
      <c r="M3" s="265"/>
      <c r="N3" s="265"/>
      <c r="O3" s="265"/>
      <c r="P3" s="266" t="s">
        <v>122</v>
      </c>
      <c r="Q3" s="266"/>
      <c r="R3" s="266"/>
      <c r="S3" s="266"/>
      <c r="T3" s="267"/>
      <c r="U3" s="267"/>
    </row>
    <row r="4" spans="1:18" ht="12.7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7"/>
      <c r="Q4" s="267"/>
      <c r="R4" s="268" t="s">
        <v>401</v>
      </c>
    </row>
    <row r="5" spans="1:15" ht="13.5" thickBo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21" ht="13.5" customHeight="1" thickTop="1">
      <c r="A6" s="269" t="s">
        <v>402</v>
      </c>
      <c r="B6" s="270" t="s">
        <v>403</v>
      </c>
      <c r="C6" s="271" t="s">
        <v>404</v>
      </c>
      <c r="D6" s="272"/>
      <c r="E6" s="272"/>
      <c r="F6" s="272"/>
      <c r="G6" s="272"/>
      <c r="H6" s="273"/>
      <c r="I6" s="271" t="s">
        <v>405</v>
      </c>
      <c r="J6" s="272"/>
      <c r="K6" s="272"/>
      <c r="L6" s="272"/>
      <c r="M6" s="273"/>
      <c r="N6" s="274" t="s">
        <v>406</v>
      </c>
      <c r="O6" s="275" t="s">
        <v>407</v>
      </c>
      <c r="P6" s="276" t="s">
        <v>408</v>
      </c>
      <c r="Q6" s="277" t="s">
        <v>409</v>
      </c>
      <c r="R6" s="277" t="s">
        <v>410</v>
      </c>
      <c r="S6" s="278" t="s">
        <v>411</v>
      </c>
      <c r="T6" s="279"/>
      <c r="U6" s="279"/>
    </row>
    <row r="7" spans="1:21" ht="12.75">
      <c r="A7" s="280"/>
      <c r="B7" s="281"/>
      <c r="C7" s="282" t="s">
        <v>412</v>
      </c>
      <c r="D7" s="283"/>
      <c r="E7" s="284"/>
      <c r="F7" s="285" t="s">
        <v>413</v>
      </c>
      <c r="G7" s="286"/>
      <c r="H7" s="287"/>
      <c r="I7" s="285" t="s">
        <v>414</v>
      </c>
      <c r="J7" s="286"/>
      <c r="K7" s="288" t="s">
        <v>413</v>
      </c>
      <c r="L7" s="289"/>
      <c r="M7" s="290"/>
      <c r="N7" s="291"/>
      <c r="O7" s="292"/>
      <c r="P7" s="293"/>
      <c r="Q7" s="294"/>
      <c r="R7" s="294"/>
      <c r="S7" s="292"/>
      <c r="T7" s="279"/>
      <c r="U7" s="279"/>
    </row>
    <row r="8" spans="1:21" ht="30" thickBot="1">
      <c r="A8" s="280"/>
      <c r="B8" s="281"/>
      <c r="C8" s="295" t="s">
        <v>415</v>
      </c>
      <c r="D8" s="296" t="s">
        <v>416</v>
      </c>
      <c r="E8" s="297" t="s">
        <v>417</v>
      </c>
      <c r="F8" s="298" t="s">
        <v>415</v>
      </c>
      <c r="G8" s="299" t="s">
        <v>416</v>
      </c>
      <c r="H8" s="300" t="s">
        <v>417</v>
      </c>
      <c r="I8" s="301" t="s">
        <v>416</v>
      </c>
      <c r="J8" s="302" t="s">
        <v>417</v>
      </c>
      <c r="K8" s="295" t="s">
        <v>415</v>
      </c>
      <c r="L8" s="299" t="s">
        <v>416</v>
      </c>
      <c r="M8" s="297" t="s">
        <v>417</v>
      </c>
      <c r="N8" s="303"/>
      <c r="O8" s="304"/>
      <c r="P8" s="305"/>
      <c r="Q8" s="306"/>
      <c r="R8" s="306"/>
      <c r="S8" s="304"/>
      <c r="T8" s="307"/>
      <c r="U8" s="307"/>
    </row>
    <row r="9" spans="1:21" ht="13.5" thickBot="1">
      <c r="A9" s="308">
        <v>1</v>
      </c>
      <c r="B9" s="309">
        <v>2</v>
      </c>
      <c r="C9" s="310">
        <v>3</v>
      </c>
      <c r="D9" s="309">
        <v>4</v>
      </c>
      <c r="E9" s="311">
        <v>5</v>
      </c>
      <c r="F9" s="310">
        <v>6</v>
      </c>
      <c r="G9" s="312">
        <v>7</v>
      </c>
      <c r="H9" s="313">
        <v>8</v>
      </c>
      <c r="I9" s="309">
        <v>9</v>
      </c>
      <c r="J9" s="311">
        <v>10</v>
      </c>
      <c r="K9" s="310">
        <v>11</v>
      </c>
      <c r="L9" s="313">
        <v>12</v>
      </c>
      <c r="M9" s="309">
        <v>13</v>
      </c>
      <c r="N9" s="314">
        <v>14</v>
      </c>
      <c r="O9" s="315">
        <v>15</v>
      </c>
      <c r="P9" s="308">
        <v>16</v>
      </c>
      <c r="Q9" s="309">
        <v>17</v>
      </c>
      <c r="R9" s="315">
        <v>18</v>
      </c>
      <c r="S9" s="315">
        <v>19</v>
      </c>
      <c r="T9" s="307"/>
      <c r="U9" s="307"/>
    </row>
    <row r="10" spans="1:21" ht="24.75" thickBot="1">
      <c r="A10" s="316">
        <v>2005</v>
      </c>
      <c r="B10" s="317" t="s">
        <v>418</v>
      </c>
      <c r="C10" s="318" t="s">
        <v>419</v>
      </c>
      <c r="D10" s="319">
        <v>995400</v>
      </c>
      <c r="E10" s="320"/>
      <c r="F10" s="318" t="s">
        <v>419</v>
      </c>
      <c r="G10" s="321" t="s">
        <v>419</v>
      </c>
      <c r="H10" s="322" t="s">
        <v>419</v>
      </c>
      <c r="I10" s="323"/>
      <c r="J10" s="324"/>
      <c r="K10" s="318" t="s">
        <v>419</v>
      </c>
      <c r="L10" s="325" t="s">
        <v>419</v>
      </c>
      <c r="M10" s="326" t="s">
        <v>419</v>
      </c>
      <c r="N10" s="327"/>
      <c r="O10" s="328"/>
      <c r="P10" s="329">
        <v>4019174</v>
      </c>
      <c r="Q10" s="330">
        <f>D10+I10+N10+O10</f>
        <v>995400</v>
      </c>
      <c r="R10" s="331" t="s">
        <v>419</v>
      </c>
      <c r="S10" s="332">
        <f>Q10/P10*100</f>
        <v>24.766282823286577</v>
      </c>
      <c r="T10" s="333"/>
      <c r="U10" s="279"/>
    </row>
    <row r="11" spans="1:21" ht="12.75">
      <c r="A11" s="334">
        <v>2006</v>
      </c>
      <c r="B11" s="333" t="s">
        <v>420</v>
      </c>
      <c r="C11" s="335"/>
      <c r="D11" s="336">
        <v>995400</v>
      </c>
      <c r="E11" s="337">
        <f>E10</f>
        <v>0</v>
      </c>
      <c r="F11" s="335">
        <v>500600</v>
      </c>
      <c r="G11" s="338"/>
      <c r="H11" s="339"/>
      <c r="I11" s="340">
        <f>I10</f>
        <v>0</v>
      </c>
      <c r="J11" s="341">
        <f>J10</f>
        <v>0</v>
      </c>
      <c r="K11" s="335"/>
      <c r="L11" s="342"/>
      <c r="M11" s="343"/>
      <c r="N11" s="342"/>
      <c r="O11" s="344">
        <f>O10</f>
        <v>0</v>
      </c>
      <c r="P11" s="345">
        <v>4782361</v>
      </c>
      <c r="Q11" s="346">
        <f>G11+L11</f>
        <v>0</v>
      </c>
      <c r="R11" s="347">
        <f>P11*0.15</f>
        <v>717354.15</v>
      </c>
      <c r="S11" s="348" t="s">
        <v>419</v>
      </c>
      <c r="T11" s="333"/>
      <c r="U11" s="349"/>
    </row>
    <row r="12" spans="1:21" ht="12.75">
      <c r="A12" s="350"/>
      <c r="B12" s="351" t="s">
        <v>421</v>
      </c>
      <c r="C12" s="352">
        <f aca="true" t="shared" si="0" ref="C12:O12">SUM(C13:C16)</f>
        <v>0</v>
      </c>
      <c r="D12" s="353">
        <f t="shared" si="0"/>
        <v>204000</v>
      </c>
      <c r="E12" s="354">
        <f t="shared" si="0"/>
        <v>0</v>
      </c>
      <c r="F12" s="352">
        <f t="shared" si="0"/>
        <v>0</v>
      </c>
      <c r="G12" s="355">
        <f t="shared" si="0"/>
        <v>0</v>
      </c>
      <c r="H12" s="356">
        <f t="shared" si="0"/>
        <v>0</v>
      </c>
      <c r="I12" s="357">
        <f t="shared" si="0"/>
        <v>0</v>
      </c>
      <c r="J12" s="356">
        <f t="shared" si="0"/>
        <v>0</v>
      </c>
      <c r="K12" s="352">
        <f t="shared" si="0"/>
        <v>0</v>
      </c>
      <c r="L12" s="353">
        <f t="shared" si="0"/>
        <v>0</v>
      </c>
      <c r="M12" s="354">
        <f t="shared" si="0"/>
        <v>0</v>
      </c>
      <c r="N12" s="354">
        <f t="shared" si="0"/>
        <v>0</v>
      </c>
      <c r="O12" s="358">
        <f t="shared" si="0"/>
        <v>0</v>
      </c>
      <c r="P12" s="359" t="s">
        <v>419</v>
      </c>
      <c r="Q12" s="360">
        <f>D12+G12+I12+L12+N12+O12</f>
        <v>204000</v>
      </c>
      <c r="R12" s="361" t="s">
        <v>419</v>
      </c>
      <c r="S12" s="348" t="s">
        <v>419</v>
      </c>
      <c r="T12" s="333"/>
      <c r="U12" s="279"/>
    </row>
    <row r="13" spans="1:21" ht="12.75">
      <c r="A13" s="350"/>
      <c r="B13" s="351" t="s">
        <v>422</v>
      </c>
      <c r="C13" s="362"/>
      <c r="D13" s="363">
        <v>0</v>
      </c>
      <c r="E13" s="364"/>
      <c r="F13" s="362"/>
      <c r="G13" s="365"/>
      <c r="H13" s="366"/>
      <c r="I13" s="367"/>
      <c r="J13" s="366"/>
      <c r="K13" s="362"/>
      <c r="L13" s="363"/>
      <c r="M13" s="364"/>
      <c r="N13" s="368"/>
      <c r="O13" s="369"/>
      <c r="P13" s="359" t="s">
        <v>419</v>
      </c>
      <c r="Q13" s="360">
        <f>D13+G13+I13+L13+N13+O13</f>
        <v>0</v>
      </c>
      <c r="R13" s="361" t="s">
        <v>419</v>
      </c>
      <c r="S13" s="370">
        <f>(Q10+Q11-Q13)/P11*100</f>
        <v>20.813987066221056</v>
      </c>
      <c r="T13" s="333"/>
      <c r="U13" s="279"/>
    </row>
    <row r="14" spans="1:21" ht="12.75">
      <c r="A14" s="350"/>
      <c r="B14" s="351" t="s">
        <v>423</v>
      </c>
      <c r="C14" s="362"/>
      <c r="D14" s="363">
        <v>0</v>
      </c>
      <c r="E14" s="364"/>
      <c r="F14" s="362"/>
      <c r="G14" s="365"/>
      <c r="H14" s="366"/>
      <c r="I14" s="367"/>
      <c r="J14" s="366"/>
      <c r="K14" s="362"/>
      <c r="L14" s="363"/>
      <c r="M14" s="364"/>
      <c r="N14" s="368"/>
      <c r="O14" s="369"/>
      <c r="P14" s="359" t="s">
        <v>419</v>
      </c>
      <c r="Q14" s="360">
        <f>D14+G14+I14+L14+N14+O14</f>
        <v>0</v>
      </c>
      <c r="R14" s="361" t="s">
        <v>419</v>
      </c>
      <c r="S14" s="370">
        <f>(Q10+Q11-Q13-Q14)/P11*100</f>
        <v>20.813987066221056</v>
      </c>
      <c r="T14" s="333"/>
      <c r="U14" s="279"/>
    </row>
    <row r="15" spans="1:21" ht="12.75">
      <c r="A15" s="350"/>
      <c r="B15" s="351" t="s">
        <v>424</v>
      </c>
      <c r="C15" s="362"/>
      <c r="D15" s="363">
        <v>54000</v>
      </c>
      <c r="E15" s="364"/>
      <c r="F15" s="362"/>
      <c r="G15" s="365"/>
      <c r="H15" s="366"/>
      <c r="I15" s="367"/>
      <c r="J15" s="366"/>
      <c r="K15" s="362"/>
      <c r="L15" s="363"/>
      <c r="M15" s="364"/>
      <c r="N15" s="368"/>
      <c r="O15" s="369"/>
      <c r="P15" s="359" t="s">
        <v>419</v>
      </c>
      <c r="Q15" s="360">
        <f>D15+G15+I15+L15+N15+O15</f>
        <v>54000</v>
      </c>
      <c r="R15" s="361" t="s">
        <v>419</v>
      </c>
      <c r="S15" s="370">
        <f>(Q10+Q11-Q13-Q14-Q15)/P11*100</f>
        <v>19.684837677456805</v>
      </c>
      <c r="T15" s="333"/>
      <c r="U15" s="279"/>
    </row>
    <row r="16" spans="1:21" ht="12.75">
      <c r="A16" s="350"/>
      <c r="B16" s="351" t="s">
        <v>425</v>
      </c>
      <c r="C16" s="362"/>
      <c r="D16" s="363">
        <v>150000</v>
      </c>
      <c r="E16" s="364"/>
      <c r="F16" s="362"/>
      <c r="G16" s="365"/>
      <c r="H16" s="366"/>
      <c r="I16" s="367"/>
      <c r="J16" s="366"/>
      <c r="K16" s="362"/>
      <c r="L16" s="363"/>
      <c r="M16" s="364"/>
      <c r="N16" s="368"/>
      <c r="O16" s="369"/>
      <c r="P16" s="359" t="s">
        <v>419</v>
      </c>
      <c r="Q16" s="360">
        <f>D16+G16+I16+L16+N16+O16</f>
        <v>150000</v>
      </c>
      <c r="R16" s="361" t="s">
        <v>419</v>
      </c>
      <c r="S16" s="370">
        <f>(Q10+Q11-Q13-Q14-Q15-Q16)/P11*100</f>
        <v>16.548311597556104</v>
      </c>
      <c r="T16" s="333"/>
      <c r="U16" s="279"/>
    </row>
    <row r="17" spans="1:21" ht="12.75">
      <c r="A17" s="350"/>
      <c r="B17" s="351" t="s">
        <v>426</v>
      </c>
      <c r="C17" s="352"/>
      <c r="D17" s="353">
        <f aca="true" t="shared" si="1" ref="D17:K17">SUM(D18:D21)</f>
        <v>43271</v>
      </c>
      <c r="E17" s="354">
        <f t="shared" si="1"/>
        <v>0</v>
      </c>
      <c r="F17" s="352">
        <f t="shared" si="1"/>
        <v>0</v>
      </c>
      <c r="G17" s="355">
        <f t="shared" si="1"/>
        <v>0</v>
      </c>
      <c r="H17" s="354">
        <f t="shared" si="1"/>
        <v>0</v>
      </c>
      <c r="I17" s="353">
        <f t="shared" si="1"/>
        <v>0</v>
      </c>
      <c r="J17" s="354">
        <f t="shared" si="1"/>
        <v>0</v>
      </c>
      <c r="K17" s="352">
        <f t="shared" si="1"/>
        <v>0</v>
      </c>
      <c r="L17" s="361" t="s">
        <v>419</v>
      </c>
      <c r="M17" s="371" t="s">
        <v>419</v>
      </c>
      <c r="N17" s="372" t="s">
        <v>419</v>
      </c>
      <c r="O17" s="373" t="s">
        <v>419</v>
      </c>
      <c r="P17" s="359" t="s">
        <v>419</v>
      </c>
      <c r="Q17" s="360">
        <f>D17+G17</f>
        <v>43271</v>
      </c>
      <c r="R17" s="374">
        <f>(Q12+Q17)/P11*100</f>
        <v>5.170479602020843</v>
      </c>
      <c r="S17" s="348" t="s">
        <v>419</v>
      </c>
      <c r="T17" s="333"/>
      <c r="U17" s="349"/>
    </row>
    <row r="18" spans="1:21" ht="12.75">
      <c r="A18" s="350"/>
      <c r="B18" s="351" t="s">
        <v>422</v>
      </c>
      <c r="C18" s="362"/>
      <c r="D18" s="363">
        <v>10817</v>
      </c>
      <c r="E18" s="364"/>
      <c r="F18" s="362"/>
      <c r="G18" s="365"/>
      <c r="H18" s="366"/>
      <c r="I18" s="375"/>
      <c r="J18" s="376"/>
      <c r="K18" s="362"/>
      <c r="L18" s="372"/>
      <c r="M18" s="377"/>
      <c r="N18" s="372" t="s">
        <v>419</v>
      </c>
      <c r="O18" s="373" t="s">
        <v>419</v>
      </c>
      <c r="P18" s="359" t="s">
        <v>419</v>
      </c>
      <c r="Q18" s="360">
        <f>D18+G18</f>
        <v>10817</v>
      </c>
      <c r="R18" s="378">
        <f>Q12+Q17</f>
        <v>247271</v>
      </c>
      <c r="S18" s="348" t="s">
        <v>419</v>
      </c>
      <c r="T18" s="333"/>
      <c r="U18" s="279"/>
    </row>
    <row r="19" spans="1:21" ht="12.75">
      <c r="A19" s="350"/>
      <c r="B19" s="351" t="s">
        <v>423</v>
      </c>
      <c r="C19" s="362"/>
      <c r="D19" s="363">
        <v>10818</v>
      </c>
      <c r="E19" s="364"/>
      <c r="F19" s="362"/>
      <c r="G19" s="365"/>
      <c r="H19" s="366"/>
      <c r="I19" s="375"/>
      <c r="J19" s="376"/>
      <c r="K19" s="362"/>
      <c r="L19" s="372"/>
      <c r="M19" s="377"/>
      <c r="N19" s="372" t="s">
        <v>419</v>
      </c>
      <c r="O19" s="373" t="s">
        <v>419</v>
      </c>
      <c r="P19" s="359" t="s">
        <v>419</v>
      </c>
      <c r="Q19" s="360">
        <f>D19+G19</f>
        <v>10818</v>
      </c>
      <c r="R19" s="379" t="s">
        <v>419</v>
      </c>
      <c r="S19" s="348" t="s">
        <v>419</v>
      </c>
      <c r="T19" s="333"/>
      <c r="U19" s="279"/>
    </row>
    <row r="20" spans="1:21" ht="12.75">
      <c r="A20" s="350"/>
      <c r="B20" s="351" t="s">
        <v>424</v>
      </c>
      <c r="C20" s="362"/>
      <c r="D20" s="363">
        <v>10818</v>
      </c>
      <c r="E20" s="364"/>
      <c r="F20" s="362"/>
      <c r="G20" s="365"/>
      <c r="H20" s="366"/>
      <c r="I20" s="375"/>
      <c r="J20" s="376"/>
      <c r="K20" s="362"/>
      <c r="L20" s="372"/>
      <c r="M20" s="377"/>
      <c r="N20" s="372" t="s">
        <v>419</v>
      </c>
      <c r="O20" s="373" t="s">
        <v>419</v>
      </c>
      <c r="P20" s="359" t="s">
        <v>419</v>
      </c>
      <c r="Q20" s="360">
        <f>D20+G20</f>
        <v>10818</v>
      </c>
      <c r="R20" s="379" t="s">
        <v>419</v>
      </c>
      <c r="S20" s="348" t="s">
        <v>419</v>
      </c>
      <c r="T20" s="333"/>
      <c r="U20" s="279"/>
    </row>
    <row r="21" spans="1:21" ht="12.75">
      <c r="A21" s="350"/>
      <c r="B21" s="351" t="s">
        <v>425</v>
      </c>
      <c r="C21" s="362"/>
      <c r="D21" s="363">
        <v>10818</v>
      </c>
      <c r="E21" s="364"/>
      <c r="F21" s="362"/>
      <c r="G21" s="365"/>
      <c r="H21" s="366"/>
      <c r="I21" s="375"/>
      <c r="J21" s="376"/>
      <c r="K21" s="362"/>
      <c r="L21" s="372"/>
      <c r="M21" s="377"/>
      <c r="N21" s="372" t="s">
        <v>419</v>
      </c>
      <c r="O21" s="373" t="s">
        <v>419</v>
      </c>
      <c r="P21" s="359" t="s">
        <v>419</v>
      </c>
      <c r="Q21" s="360">
        <f>D21+G21</f>
        <v>10818</v>
      </c>
      <c r="R21" s="379" t="s">
        <v>419</v>
      </c>
      <c r="S21" s="348" t="s">
        <v>419</v>
      </c>
      <c r="T21" s="333"/>
      <c r="U21" s="279"/>
    </row>
    <row r="22" spans="1:21" ht="24.75" thickBot="1">
      <c r="A22" s="380"/>
      <c r="B22" s="381" t="s">
        <v>418</v>
      </c>
      <c r="C22" s="382" t="s">
        <v>419</v>
      </c>
      <c r="D22" s="383">
        <v>1292000</v>
      </c>
      <c r="E22" s="384">
        <f>E11-E12</f>
        <v>0</v>
      </c>
      <c r="F22" s="382" t="s">
        <v>419</v>
      </c>
      <c r="G22" s="385">
        <f>G11-G12</f>
        <v>0</v>
      </c>
      <c r="H22" s="386">
        <f>H11-H12</f>
        <v>0</v>
      </c>
      <c r="I22" s="387">
        <f>I10-I12</f>
        <v>0</v>
      </c>
      <c r="J22" s="386">
        <f>J10-J12</f>
        <v>0</v>
      </c>
      <c r="K22" s="382" t="s">
        <v>419</v>
      </c>
      <c r="L22" s="383">
        <f>L11-L12</f>
        <v>0</v>
      </c>
      <c r="M22" s="384">
        <f>M11-M12</f>
        <v>0</v>
      </c>
      <c r="N22" s="383">
        <f>N10-N12</f>
        <v>0</v>
      </c>
      <c r="O22" s="388">
        <f>O10-O12</f>
        <v>0</v>
      </c>
      <c r="P22" s="389" t="s">
        <v>419</v>
      </c>
      <c r="Q22" s="330">
        <f>D22+G22+I22+L22+N22+O22</f>
        <v>1292000</v>
      </c>
      <c r="R22" s="390" t="s">
        <v>419</v>
      </c>
      <c r="S22" s="391">
        <f>Q22/P11*100</f>
        <v>27.015944634878043</v>
      </c>
      <c r="T22" s="333"/>
      <c r="U22" s="279"/>
    </row>
    <row r="23" spans="1:21" ht="12.75">
      <c r="A23" s="392">
        <v>2007</v>
      </c>
      <c r="B23" s="393" t="s">
        <v>427</v>
      </c>
      <c r="C23" s="394" t="s">
        <v>419</v>
      </c>
      <c r="D23" s="395">
        <v>0</v>
      </c>
      <c r="E23" s="396"/>
      <c r="F23" s="394" t="s">
        <v>419</v>
      </c>
      <c r="G23" s="397"/>
      <c r="H23" s="339"/>
      <c r="I23" s="398"/>
      <c r="J23" s="339"/>
      <c r="K23" s="394" t="s">
        <v>419</v>
      </c>
      <c r="L23" s="395"/>
      <c r="M23" s="396"/>
      <c r="N23" s="399" t="s">
        <v>419</v>
      </c>
      <c r="O23" s="400" t="s">
        <v>419</v>
      </c>
      <c r="P23" s="401">
        <v>4821505</v>
      </c>
      <c r="Q23" s="402">
        <f>D23+G23+I23+L23</f>
        <v>0</v>
      </c>
      <c r="R23" s="403"/>
      <c r="S23" s="404"/>
      <c r="T23" s="333"/>
      <c r="U23" s="279"/>
    </row>
    <row r="24" spans="1:21" ht="12.75">
      <c r="A24" s="405"/>
      <c r="B24" s="406" t="s">
        <v>421</v>
      </c>
      <c r="C24" s="394" t="s">
        <v>419</v>
      </c>
      <c r="D24" s="395">
        <v>204000</v>
      </c>
      <c r="E24" s="396"/>
      <c r="F24" s="394" t="s">
        <v>419</v>
      </c>
      <c r="G24" s="397"/>
      <c r="H24" s="339"/>
      <c r="I24" s="398"/>
      <c r="J24" s="339"/>
      <c r="K24" s="394" t="s">
        <v>419</v>
      </c>
      <c r="L24" s="342"/>
      <c r="M24" s="396"/>
      <c r="N24" s="407"/>
      <c r="O24" s="408"/>
      <c r="P24" s="409" t="s">
        <v>419</v>
      </c>
      <c r="Q24" s="360">
        <f>D24+G24+I24+L24+N24+O24</f>
        <v>204000</v>
      </c>
      <c r="R24" s="410" t="s">
        <v>419</v>
      </c>
      <c r="S24" s="411" t="s">
        <v>419</v>
      </c>
      <c r="T24" s="279"/>
      <c r="U24" s="279"/>
    </row>
    <row r="25" spans="1:21" ht="12.75">
      <c r="A25" s="405"/>
      <c r="B25" s="351" t="s">
        <v>426</v>
      </c>
      <c r="C25" s="412" t="s">
        <v>419</v>
      </c>
      <c r="D25" s="363">
        <v>35111</v>
      </c>
      <c r="E25" s="364"/>
      <c r="F25" s="412" t="s">
        <v>419</v>
      </c>
      <c r="G25" s="365"/>
      <c r="H25" s="366"/>
      <c r="I25" s="375"/>
      <c r="J25" s="376"/>
      <c r="K25" s="412" t="s">
        <v>419</v>
      </c>
      <c r="L25" s="363"/>
      <c r="M25" s="364"/>
      <c r="N25" s="399" t="s">
        <v>419</v>
      </c>
      <c r="O25" s="400" t="s">
        <v>419</v>
      </c>
      <c r="P25" s="359" t="s">
        <v>419</v>
      </c>
      <c r="Q25" s="360">
        <f>D25+G25</f>
        <v>35111</v>
      </c>
      <c r="R25" s="413">
        <f>(Q24+Q25)/P23*100</f>
        <v>4.959260645794208</v>
      </c>
      <c r="S25" s="348" t="s">
        <v>419</v>
      </c>
      <c r="T25" s="279"/>
      <c r="U25" s="279"/>
    </row>
    <row r="26" spans="1:21" ht="24.75" thickBot="1">
      <c r="A26" s="414"/>
      <c r="B26" s="415" t="s">
        <v>418</v>
      </c>
      <c r="C26" s="394" t="s">
        <v>419</v>
      </c>
      <c r="D26" s="416">
        <f>D22+D23-D24</f>
        <v>1088000</v>
      </c>
      <c r="E26" s="417">
        <f>E22+E23-E24</f>
        <v>0</v>
      </c>
      <c r="F26" s="394" t="s">
        <v>419</v>
      </c>
      <c r="G26" s="418">
        <f>G22+G23-G24</f>
        <v>0</v>
      </c>
      <c r="H26" s="419">
        <f>H22+H23-H24</f>
        <v>0</v>
      </c>
      <c r="I26" s="420">
        <f>I22+I23-I24</f>
        <v>0</v>
      </c>
      <c r="J26" s="419">
        <f>J22+J23-J24</f>
        <v>0</v>
      </c>
      <c r="K26" s="394" t="s">
        <v>419</v>
      </c>
      <c r="L26" s="421">
        <f>L22+L23-L24</f>
        <v>0</v>
      </c>
      <c r="M26" s="417">
        <f>M22+M23-M24</f>
        <v>0</v>
      </c>
      <c r="N26" s="422">
        <f>N22-N24</f>
        <v>0</v>
      </c>
      <c r="O26" s="423">
        <f>O22-O24</f>
        <v>0</v>
      </c>
      <c r="P26" s="424" t="s">
        <v>419</v>
      </c>
      <c r="Q26" s="402">
        <f>D26+G26+I26+L26+N26+O26</f>
        <v>1088000</v>
      </c>
      <c r="R26" s="347">
        <f>Q24+Q25</f>
        <v>239111</v>
      </c>
      <c r="S26" s="404">
        <f>Q26/P23*100</f>
        <v>22.565568219881552</v>
      </c>
      <c r="T26" s="425"/>
      <c r="U26" s="425"/>
    </row>
    <row r="27" spans="1:21" ht="12.75">
      <c r="A27" s="392">
        <v>2008</v>
      </c>
      <c r="B27" s="393" t="s">
        <v>427</v>
      </c>
      <c r="C27" s="426" t="s">
        <v>419</v>
      </c>
      <c r="D27" s="427">
        <v>0</v>
      </c>
      <c r="E27" s="343"/>
      <c r="F27" s="426" t="s">
        <v>419</v>
      </c>
      <c r="G27" s="338"/>
      <c r="H27" s="428"/>
      <c r="I27" s="429"/>
      <c r="J27" s="428"/>
      <c r="K27" s="426" t="s">
        <v>419</v>
      </c>
      <c r="L27" s="427"/>
      <c r="M27" s="343"/>
      <c r="N27" s="430" t="s">
        <v>419</v>
      </c>
      <c r="O27" s="431" t="s">
        <v>419</v>
      </c>
      <c r="P27" s="401">
        <v>4870000</v>
      </c>
      <c r="Q27" s="432">
        <f>D27+G27+I27+L27</f>
        <v>0</v>
      </c>
      <c r="R27" s="433"/>
      <c r="S27" s="434"/>
      <c r="T27" s="425"/>
      <c r="U27" s="425"/>
    </row>
    <row r="28" spans="1:21" ht="12.75">
      <c r="A28" s="435"/>
      <c r="B28" s="406" t="s">
        <v>421</v>
      </c>
      <c r="C28" s="394" t="s">
        <v>419</v>
      </c>
      <c r="D28" s="395">
        <v>204000</v>
      </c>
      <c r="E28" s="396"/>
      <c r="F28" s="394" t="s">
        <v>419</v>
      </c>
      <c r="G28" s="397"/>
      <c r="H28" s="339"/>
      <c r="I28" s="398"/>
      <c r="J28" s="339"/>
      <c r="K28" s="394" t="s">
        <v>419</v>
      </c>
      <c r="L28" s="395"/>
      <c r="M28" s="396"/>
      <c r="N28" s="436"/>
      <c r="O28" s="408"/>
      <c r="P28" s="409" t="s">
        <v>419</v>
      </c>
      <c r="Q28" s="360">
        <f>D28+G28+I28+L28+N28+O28</f>
        <v>204000</v>
      </c>
      <c r="R28" s="403" t="s">
        <v>419</v>
      </c>
      <c r="S28" s="411" t="s">
        <v>419</v>
      </c>
      <c r="T28" s="279"/>
      <c r="U28" s="279"/>
    </row>
    <row r="29" spans="1:21" ht="12.75">
      <c r="A29" s="414"/>
      <c r="B29" s="351" t="s">
        <v>426</v>
      </c>
      <c r="C29" s="412" t="s">
        <v>419</v>
      </c>
      <c r="D29" s="363">
        <v>26950</v>
      </c>
      <c r="E29" s="364"/>
      <c r="F29" s="412" t="s">
        <v>419</v>
      </c>
      <c r="G29" s="365"/>
      <c r="H29" s="366"/>
      <c r="I29" s="375"/>
      <c r="J29" s="376"/>
      <c r="K29" s="412" t="s">
        <v>419</v>
      </c>
      <c r="L29" s="363"/>
      <c r="M29" s="364"/>
      <c r="N29" s="399" t="s">
        <v>419</v>
      </c>
      <c r="O29" s="400" t="s">
        <v>419</v>
      </c>
      <c r="P29" s="359" t="s">
        <v>419</v>
      </c>
      <c r="Q29" s="360">
        <f>D29+G29</f>
        <v>26950</v>
      </c>
      <c r="R29" s="413">
        <f>(Q28+Q29)/P27*100</f>
        <v>4.742299794661191</v>
      </c>
      <c r="S29" s="348" t="s">
        <v>419</v>
      </c>
      <c r="T29" s="279"/>
      <c r="U29" s="279"/>
    </row>
    <row r="30" spans="1:21" ht="24.75" thickBot="1">
      <c r="A30" s="437"/>
      <c r="B30" s="438" t="s">
        <v>418</v>
      </c>
      <c r="C30" s="439" t="s">
        <v>419</v>
      </c>
      <c r="D30" s="440">
        <f>D26+D27-D28</f>
        <v>884000</v>
      </c>
      <c r="E30" s="441">
        <f>E26+E27-E28</f>
        <v>0</v>
      </c>
      <c r="F30" s="439" t="s">
        <v>419</v>
      </c>
      <c r="G30" s="442">
        <f>G26+G27-G28</f>
        <v>0</v>
      </c>
      <c r="H30" s="443">
        <f>H26+H27-H28</f>
        <v>0</v>
      </c>
      <c r="I30" s="387">
        <f>I26+I27-I28</f>
        <v>0</v>
      </c>
      <c r="J30" s="443">
        <f>J26+J27-J28</f>
        <v>0</v>
      </c>
      <c r="K30" s="439" t="s">
        <v>419</v>
      </c>
      <c r="L30" s="440">
        <f>L26+L27-L28</f>
        <v>0</v>
      </c>
      <c r="M30" s="441">
        <f>M26+M27-M28</f>
        <v>0</v>
      </c>
      <c r="N30" s="444">
        <f>N26-N28</f>
        <v>0</v>
      </c>
      <c r="O30" s="445">
        <f>O26-O28</f>
        <v>0</v>
      </c>
      <c r="P30" s="446" t="s">
        <v>419</v>
      </c>
      <c r="Q30" s="330">
        <v>52</v>
      </c>
      <c r="R30" s="447">
        <f>Q28+Q29</f>
        <v>230950</v>
      </c>
      <c r="S30" s="448">
        <f>Q30/P27*100</f>
        <v>0.0010677618069815196</v>
      </c>
      <c r="T30" s="425"/>
      <c r="U30" s="425"/>
    </row>
    <row r="31" spans="1:21" ht="12.75">
      <c r="A31" s="392">
        <v>2009</v>
      </c>
      <c r="B31" s="393" t="s">
        <v>427</v>
      </c>
      <c r="C31" s="426" t="s">
        <v>419</v>
      </c>
      <c r="D31" s="427">
        <v>0</v>
      </c>
      <c r="E31" s="343"/>
      <c r="F31" s="426" t="s">
        <v>419</v>
      </c>
      <c r="G31" s="338"/>
      <c r="H31" s="428"/>
      <c r="I31" s="429"/>
      <c r="J31" s="428"/>
      <c r="K31" s="426" t="s">
        <v>419</v>
      </c>
      <c r="L31" s="427"/>
      <c r="M31" s="343"/>
      <c r="N31" s="430" t="s">
        <v>419</v>
      </c>
      <c r="O31" s="431" t="s">
        <v>419</v>
      </c>
      <c r="P31" s="401">
        <v>4918700</v>
      </c>
      <c r="Q31" s="432">
        <f>D31+G31+I31+L31</f>
        <v>0</v>
      </c>
      <c r="R31" s="433"/>
      <c r="S31" s="434"/>
      <c r="T31" s="425"/>
      <c r="U31" s="425"/>
    </row>
    <row r="32" spans="1:21" ht="12.75">
      <c r="A32" s="435"/>
      <c r="B32" s="406" t="s">
        <v>421</v>
      </c>
      <c r="C32" s="394" t="s">
        <v>419</v>
      </c>
      <c r="D32" s="395">
        <v>444000</v>
      </c>
      <c r="E32" s="396"/>
      <c r="F32" s="394" t="s">
        <v>419</v>
      </c>
      <c r="G32" s="397"/>
      <c r="H32" s="339"/>
      <c r="I32" s="398"/>
      <c r="J32" s="339"/>
      <c r="K32" s="394" t="s">
        <v>419</v>
      </c>
      <c r="L32" s="395"/>
      <c r="M32" s="396"/>
      <c r="N32" s="436"/>
      <c r="O32" s="408"/>
      <c r="P32" s="359" t="s">
        <v>419</v>
      </c>
      <c r="Q32" s="360">
        <f>D32+G32+I32+L32+N32+O32</f>
        <v>444000</v>
      </c>
      <c r="R32" s="403" t="s">
        <v>419</v>
      </c>
      <c r="S32" s="411" t="s">
        <v>419</v>
      </c>
      <c r="T32" s="279"/>
      <c r="U32" s="279"/>
    </row>
    <row r="33" spans="1:21" ht="12.75">
      <c r="A33" s="414"/>
      <c r="B33" s="351" t="s">
        <v>426</v>
      </c>
      <c r="C33" s="412" t="s">
        <v>419</v>
      </c>
      <c r="D33" s="363">
        <v>29421</v>
      </c>
      <c r="E33" s="364"/>
      <c r="F33" s="412" t="s">
        <v>419</v>
      </c>
      <c r="G33" s="365"/>
      <c r="H33" s="366"/>
      <c r="I33" s="375"/>
      <c r="J33" s="376"/>
      <c r="K33" s="412" t="s">
        <v>419</v>
      </c>
      <c r="L33" s="363"/>
      <c r="M33" s="364"/>
      <c r="N33" s="399" t="s">
        <v>419</v>
      </c>
      <c r="O33" s="400" t="s">
        <v>419</v>
      </c>
      <c r="P33" s="359" t="s">
        <v>419</v>
      </c>
      <c r="Q33" s="360">
        <f>D33+G33</f>
        <v>29421</v>
      </c>
      <c r="R33" s="413">
        <f>(Q32+Q33)/P31*100</f>
        <v>9.624921219021285</v>
      </c>
      <c r="S33" s="348" t="s">
        <v>419</v>
      </c>
      <c r="T33" s="279"/>
      <c r="U33" s="279"/>
    </row>
    <row r="34" spans="1:21" ht="24.75" thickBot="1">
      <c r="A34" s="437"/>
      <c r="B34" s="438" t="s">
        <v>418</v>
      </c>
      <c r="C34" s="439" t="s">
        <v>419</v>
      </c>
      <c r="D34" s="440">
        <f>D30+D31-D32</f>
        <v>440000</v>
      </c>
      <c r="E34" s="441">
        <f>E30+E31-E32</f>
        <v>0</v>
      </c>
      <c r="F34" s="439" t="s">
        <v>419</v>
      </c>
      <c r="G34" s="442">
        <f>G30+G31-G32</f>
        <v>0</v>
      </c>
      <c r="H34" s="443">
        <f>H30+H31-H32</f>
        <v>0</v>
      </c>
      <c r="I34" s="387">
        <f>I30+I31-I32</f>
        <v>0</v>
      </c>
      <c r="J34" s="443">
        <f>J30+J31-J32</f>
        <v>0</v>
      </c>
      <c r="K34" s="439" t="s">
        <v>419</v>
      </c>
      <c r="L34" s="440">
        <f>L30+L31-L32</f>
        <v>0</v>
      </c>
      <c r="M34" s="441">
        <f>M30+M31-M32</f>
        <v>0</v>
      </c>
      <c r="N34" s="444">
        <f>N30-N32</f>
        <v>0</v>
      </c>
      <c r="O34" s="445">
        <f>O30-O32</f>
        <v>0</v>
      </c>
      <c r="P34" s="446" t="s">
        <v>419</v>
      </c>
      <c r="Q34" s="330">
        <f>D34+G34+I34+L34+N34+O34</f>
        <v>440000</v>
      </c>
      <c r="R34" s="447">
        <f>Q32+Q33</f>
        <v>473421</v>
      </c>
      <c r="S34" s="448">
        <f>Q34/P31*100</f>
        <v>8.945453066867262</v>
      </c>
      <c r="T34" s="425"/>
      <c r="U34" s="425"/>
    </row>
    <row r="35" spans="1:21" ht="12.75">
      <c r="A35" s="392">
        <v>2010</v>
      </c>
      <c r="B35" s="393" t="s">
        <v>427</v>
      </c>
      <c r="C35" s="426" t="s">
        <v>419</v>
      </c>
      <c r="D35" s="427">
        <v>0</v>
      </c>
      <c r="E35" s="343"/>
      <c r="F35" s="426" t="s">
        <v>419</v>
      </c>
      <c r="G35" s="338"/>
      <c r="H35" s="428"/>
      <c r="I35" s="429"/>
      <c r="J35" s="428"/>
      <c r="K35" s="426" t="s">
        <v>419</v>
      </c>
      <c r="L35" s="427"/>
      <c r="M35" s="343"/>
      <c r="N35" s="430" t="s">
        <v>419</v>
      </c>
      <c r="O35" s="431" t="s">
        <v>419</v>
      </c>
      <c r="P35" s="401">
        <v>4967887</v>
      </c>
      <c r="Q35" s="432">
        <f>D35+G35+I35+L35</f>
        <v>0</v>
      </c>
      <c r="R35" s="433"/>
      <c r="S35" s="434"/>
      <c r="T35" s="425"/>
      <c r="U35" s="425"/>
    </row>
    <row r="36" spans="1:21" ht="12.75">
      <c r="A36" s="435"/>
      <c r="B36" s="406" t="s">
        <v>421</v>
      </c>
      <c r="C36" s="394" t="s">
        <v>419</v>
      </c>
      <c r="D36" s="395">
        <v>440000</v>
      </c>
      <c r="E36" s="396"/>
      <c r="F36" s="394" t="s">
        <v>419</v>
      </c>
      <c r="G36" s="397"/>
      <c r="H36" s="339"/>
      <c r="I36" s="398"/>
      <c r="J36" s="339"/>
      <c r="K36" s="394" t="s">
        <v>419</v>
      </c>
      <c r="L36" s="395"/>
      <c r="M36" s="396"/>
      <c r="N36" s="436"/>
      <c r="O36" s="408"/>
      <c r="P36" s="359" t="s">
        <v>419</v>
      </c>
      <c r="Q36" s="360">
        <f>D36+G36+I36+L36+N36+O36</f>
        <v>440000</v>
      </c>
      <c r="R36" s="403" t="s">
        <v>419</v>
      </c>
      <c r="S36" s="411" t="s">
        <v>419</v>
      </c>
      <c r="T36" s="279"/>
      <c r="U36" s="279"/>
    </row>
    <row r="37" spans="1:21" ht="12.75">
      <c r="A37" s="414"/>
      <c r="B37" s="351" t="s">
        <v>426</v>
      </c>
      <c r="C37" s="412" t="s">
        <v>419</v>
      </c>
      <c r="D37" s="363">
        <v>1031</v>
      </c>
      <c r="E37" s="364"/>
      <c r="F37" s="412" t="s">
        <v>419</v>
      </c>
      <c r="G37" s="365"/>
      <c r="H37" s="366"/>
      <c r="I37" s="375"/>
      <c r="J37" s="376"/>
      <c r="K37" s="412" t="s">
        <v>419</v>
      </c>
      <c r="L37" s="363"/>
      <c r="M37" s="364"/>
      <c r="N37" s="399" t="s">
        <v>419</v>
      </c>
      <c r="O37" s="400" t="s">
        <v>419</v>
      </c>
      <c r="P37" s="359" t="s">
        <v>419</v>
      </c>
      <c r="Q37" s="360">
        <f>D37+G37</f>
        <v>1031</v>
      </c>
      <c r="R37" s="413">
        <f>(Q36+Q37)/P35*100</f>
        <v>8.877637514701926</v>
      </c>
      <c r="S37" s="348" t="s">
        <v>419</v>
      </c>
      <c r="T37" s="279"/>
      <c r="U37" s="279"/>
    </row>
    <row r="38" spans="1:21" ht="24.75" thickBot="1">
      <c r="A38" s="437"/>
      <c r="B38" s="438" t="s">
        <v>418</v>
      </c>
      <c r="C38" s="439" t="s">
        <v>419</v>
      </c>
      <c r="D38" s="440">
        <f>D34+D35-D36</f>
        <v>0</v>
      </c>
      <c r="E38" s="441">
        <f>E34+E35-E36</f>
        <v>0</v>
      </c>
      <c r="F38" s="439" t="s">
        <v>419</v>
      </c>
      <c r="G38" s="442">
        <f>G34+G35-G36</f>
        <v>0</v>
      </c>
      <c r="H38" s="443">
        <f>H34+H35-H36</f>
        <v>0</v>
      </c>
      <c r="I38" s="387">
        <f>I34+I35-I36</f>
        <v>0</v>
      </c>
      <c r="J38" s="443">
        <f>J34+J35-J36</f>
        <v>0</v>
      </c>
      <c r="K38" s="439" t="s">
        <v>419</v>
      </c>
      <c r="L38" s="440">
        <f>L34+L35-L36</f>
        <v>0</v>
      </c>
      <c r="M38" s="441">
        <f>M34+M35-M36</f>
        <v>0</v>
      </c>
      <c r="N38" s="444">
        <f>N34-N36</f>
        <v>0</v>
      </c>
      <c r="O38" s="445">
        <f>O34-O36</f>
        <v>0</v>
      </c>
      <c r="P38" s="446" t="s">
        <v>419</v>
      </c>
      <c r="Q38" s="330">
        <f>D38+G38+I38+L38+N38+O38</f>
        <v>0</v>
      </c>
      <c r="R38" s="447">
        <f>Q36+Q37</f>
        <v>441031</v>
      </c>
      <c r="S38" s="448">
        <f>Q38/P35*100</f>
        <v>0</v>
      </c>
      <c r="T38" s="425"/>
      <c r="U38" s="425"/>
    </row>
    <row r="39" ht="12.75"/>
    <row r="40" spans="1:3" ht="12.75">
      <c r="A40" s="425"/>
      <c r="B40" s="425"/>
      <c r="C40" s="268"/>
    </row>
    <row r="41" spans="3:13" ht="12.75">
      <c r="C41" s="449"/>
      <c r="D41" s="450"/>
      <c r="E41" s="450"/>
      <c r="F41" s="450"/>
      <c r="G41" s="450"/>
      <c r="H41" s="450"/>
      <c r="I41" s="450"/>
      <c r="J41" s="450"/>
      <c r="K41" s="450"/>
      <c r="L41" s="450"/>
      <c r="M41" s="451"/>
    </row>
    <row r="42" spans="3:11" ht="12.75">
      <c r="C42" s="450"/>
      <c r="D42" s="450"/>
      <c r="E42" s="450"/>
      <c r="F42" s="450"/>
      <c r="G42" s="450"/>
      <c r="H42" s="450"/>
      <c r="I42" s="450"/>
      <c r="J42" s="450"/>
      <c r="K42" s="450"/>
    </row>
    <row r="43" spans="3:11" ht="12.75">
      <c r="C43" s="450"/>
      <c r="D43" s="450"/>
      <c r="E43" s="450"/>
      <c r="F43" s="450"/>
      <c r="G43" s="450"/>
      <c r="H43" s="450"/>
      <c r="I43" s="450"/>
      <c r="J43" s="450"/>
      <c r="K43" s="450"/>
    </row>
    <row r="44" spans="3:11" ht="12.75">
      <c r="C44" s="450"/>
      <c r="D44" s="450"/>
      <c r="E44" s="450"/>
      <c r="F44" s="450"/>
      <c r="G44" s="450"/>
      <c r="H44" s="450"/>
      <c r="I44" s="450"/>
      <c r="J44" s="450"/>
      <c r="K44" s="450"/>
    </row>
    <row r="45" spans="3:11" ht="12.75">
      <c r="C45" s="450"/>
      <c r="D45" s="450"/>
      <c r="E45" s="450"/>
      <c r="F45" s="450"/>
      <c r="G45" s="450"/>
      <c r="H45" s="450"/>
      <c r="I45" s="450"/>
      <c r="J45" s="450"/>
      <c r="K45" s="450"/>
    </row>
    <row r="46" spans="3:11" ht="12.75">
      <c r="C46" s="450"/>
      <c r="D46" s="450"/>
      <c r="E46" s="450"/>
      <c r="F46" s="450"/>
      <c r="G46" s="450"/>
      <c r="H46" s="450"/>
      <c r="I46" s="450"/>
      <c r="J46" s="450"/>
      <c r="K46" s="450"/>
    </row>
    <row r="48" ht="12.75"/>
    <row r="49" ht="12.75"/>
    <row r="50" ht="12.75"/>
    <row r="53" ht="12.75"/>
    <row r="54" ht="12.75"/>
    <row r="55" ht="12.75"/>
  </sheetData>
  <mergeCells count="29">
    <mergeCell ref="A35:A38"/>
    <mergeCell ref="A27:A30"/>
    <mergeCell ref="A31:A34"/>
    <mergeCell ref="A23:A26"/>
    <mergeCell ref="A11:A22"/>
    <mergeCell ref="I6:M6"/>
    <mergeCell ref="P6:P8"/>
    <mergeCell ref="I7:J7"/>
    <mergeCell ref="N6:N8"/>
    <mergeCell ref="O6:O8"/>
    <mergeCell ref="A6:A8"/>
    <mergeCell ref="B6:B8"/>
    <mergeCell ref="F7:H7"/>
    <mergeCell ref="K7:M7"/>
    <mergeCell ref="C46:K46"/>
    <mergeCell ref="C41:L41"/>
    <mergeCell ref="C42:K42"/>
    <mergeCell ref="C43:K43"/>
    <mergeCell ref="C44:K44"/>
    <mergeCell ref="P2:S2"/>
    <mergeCell ref="P1:S1"/>
    <mergeCell ref="P3:S3"/>
    <mergeCell ref="C45:K45"/>
    <mergeCell ref="S6:S8"/>
    <mergeCell ref="Q6:Q8"/>
    <mergeCell ref="R6:R8"/>
    <mergeCell ref="C3:K3"/>
    <mergeCell ref="C6:H6"/>
    <mergeCell ref="C7:E7"/>
  </mergeCells>
  <printOptions/>
  <pageMargins left="0.17" right="0.19" top="0.52" bottom="0.5" header="0.5" footer="0.5"/>
  <pageSetup horizontalDpi="600" verticalDpi="6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9"/>
  <sheetViews>
    <sheetView zoomScale="85" zoomScaleNormal="85" zoomScaleSheetLayoutView="100" workbookViewId="0" topLeftCell="A1">
      <selection activeCell="A1" sqref="A1:L16384"/>
    </sheetView>
  </sheetViews>
  <sheetFormatPr defaultColWidth="9.00390625" defaultRowHeight="12.75"/>
  <cols>
    <col min="1" max="1" width="10.875" style="1" customWidth="1"/>
    <col min="2" max="4" width="9.125" style="1" customWidth="1"/>
    <col min="5" max="5" width="10.75390625" style="1" customWidth="1"/>
    <col min="6" max="6" width="10.25390625" style="1" customWidth="1"/>
    <col min="7" max="7" width="6.625" style="1" customWidth="1"/>
    <col min="8" max="9" width="9.75390625" style="1" customWidth="1"/>
    <col min="10" max="10" width="9.375" style="1" customWidth="1"/>
    <col min="11" max="13" width="11.75390625" style="1" customWidth="1"/>
    <col min="14" max="16384" width="9.125" style="1" customWidth="1"/>
  </cols>
  <sheetData>
    <row r="1" spans="2:7" ht="12.75">
      <c r="B1" s="155" t="s">
        <v>608</v>
      </c>
      <c r="C1" s="155"/>
      <c r="D1" s="155"/>
      <c r="E1" s="155"/>
      <c r="F1" s="155"/>
      <c r="G1" s="155"/>
    </row>
    <row r="2" spans="2:7" ht="12.75">
      <c r="B2" s="155"/>
      <c r="C2" s="155"/>
      <c r="D2" s="155"/>
      <c r="E2" s="155"/>
      <c r="F2" s="155"/>
      <c r="G2" s="155"/>
    </row>
    <row r="3" spans="2:7" ht="18" customHeight="1">
      <c r="B3" s="155"/>
      <c r="C3" s="155"/>
      <c r="D3" s="155"/>
      <c r="E3" s="155"/>
      <c r="F3" s="155"/>
      <c r="G3" s="155"/>
    </row>
    <row r="4" spans="2:10" ht="16.5" customHeight="1">
      <c r="B4" s="154"/>
      <c r="C4" s="154"/>
      <c r="D4" s="154"/>
      <c r="E4" s="154"/>
      <c r="F4" s="154"/>
      <c r="G4" s="154"/>
      <c r="H4" s="153" t="s">
        <v>0</v>
      </c>
      <c r="I4" s="153" t="s">
        <v>712</v>
      </c>
      <c r="J4" s="153" t="s">
        <v>3</v>
      </c>
    </row>
    <row r="5" spans="1:13" ht="16.5" customHeight="1">
      <c r="A5" s="58"/>
      <c r="B5" s="136"/>
      <c r="C5" s="136"/>
      <c r="D5" s="136"/>
      <c r="E5" s="136"/>
      <c r="F5" s="136"/>
      <c r="G5" s="136"/>
      <c r="H5" s="153"/>
      <c r="I5" s="153"/>
      <c r="J5" s="153"/>
      <c r="K5" s="69"/>
      <c r="L5" s="69"/>
      <c r="M5" s="92"/>
    </row>
    <row r="6" spans="1:12" ht="16.5" customHeight="1">
      <c r="A6" s="58"/>
      <c r="B6" s="136"/>
      <c r="C6" s="136"/>
      <c r="D6" s="136"/>
      <c r="E6" s="136"/>
      <c r="F6" s="136"/>
      <c r="G6" s="136"/>
      <c r="H6" s="72"/>
      <c r="I6" s="68"/>
      <c r="J6" s="69"/>
      <c r="K6" s="58"/>
      <c r="L6" s="58"/>
    </row>
    <row r="7" spans="1:12" ht="16.5" customHeight="1">
      <c r="A7" s="129" t="s">
        <v>444</v>
      </c>
      <c r="B7" s="120"/>
      <c r="C7" s="120"/>
      <c r="D7" s="120"/>
      <c r="E7" s="120"/>
      <c r="F7" s="120"/>
      <c r="G7" s="120"/>
      <c r="H7" s="58"/>
      <c r="I7" s="58"/>
      <c r="J7" s="58"/>
      <c r="K7" s="58"/>
      <c r="L7" s="58"/>
    </row>
    <row r="8" spans="1:12" ht="16.5" customHeight="1">
      <c r="A8" s="120"/>
      <c r="B8" s="120"/>
      <c r="C8" s="120"/>
      <c r="D8" s="120"/>
      <c r="E8" s="120"/>
      <c r="F8" s="120"/>
      <c r="G8" s="120"/>
      <c r="H8" s="58"/>
      <c r="I8" s="58"/>
      <c r="J8" s="15">
        <f>SUM(I12,I16,I53,I57,I62)</f>
        <v>1048875</v>
      </c>
      <c r="K8" s="58"/>
      <c r="L8" s="58"/>
    </row>
    <row r="9" spans="1:12" ht="16.5" customHeight="1">
      <c r="A9" s="59"/>
      <c r="B9" s="152"/>
      <c r="C9" s="152"/>
      <c r="D9" s="152"/>
      <c r="E9" s="152"/>
      <c r="F9" s="152"/>
      <c r="G9" s="152"/>
      <c r="H9" s="58"/>
      <c r="I9" s="58"/>
      <c r="K9" s="58"/>
      <c r="L9" s="58"/>
    </row>
    <row r="10" spans="1:12" ht="16.5" customHeight="1">
      <c r="A10" s="60" t="s">
        <v>529</v>
      </c>
      <c r="B10" s="145" t="s">
        <v>530</v>
      </c>
      <c r="C10" s="145"/>
      <c r="D10" s="145"/>
      <c r="E10" s="145"/>
      <c r="F10" s="145"/>
      <c r="G10" s="145"/>
      <c r="H10" s="58"/>
      <c r="I10" s="58"/>
      <c r="J10" s="58"/>
      <c r="K10" s="58"/>
      <c r="L10" s="58"/>
    </row>
    <row r="11" spans="1:12" ht="16.5" customHeight="1">
      <c r="A11" s="60"/>
      <c r="B11" s="145"/>
      <c r="C11" s="145"/>
      <c r="D11" s="145"/>
      <c r="E11" s="145"/>
      <c r="F11" s="145"/>
      <c r="G11" s="145"/>
      <c r="H11" s="63"/>
      <c r="I11" s="63"/>
      <c r="J11" s="63"/>
      <c r="K11" s="58"/>
      <c r="L11" s="58"/>
    </row>
    <row r="12" spans="1:12" ht="16.5" customHeight="1">
      <c r="A12" s="64" t="s">
        <v>531</v>
      </c>
      <c r="B12" s="141" t="s">
        <v>532</v>
      </c>
      <c r="C12" s="141"/>
      <c r="D12" s="141"/>
      <c r="E12" s="141"/>
      <c r="F12" s="141"/>
      <c r="G12" s="141"/>
      <c r="H12" s="63"/>
      <c r="I12" s="15">
        <f>SUM(H13:H14)</f>
        <v>1500</v>
      </c>
      <c r="J12" s="63"/>
      <c r="K12" s="58"/>
      <c r="L12" s="58"/>
    </row>
    <row r="13" spans="1:12" ht="36.75" customHeight="1">
      <c r="A13" s="64"/>
      <c r="B13" s="148" t="s">
        <v>609</v>
      </c>
      <c r="C13" s="148"/>
      <c r="D13" s="148"/>
      <c r="E13" s="148"/>
      <c r="F13" s="148"/>
      <c r="G13" s="148"/>
      <c r="H13" s="63">
        <v>500</v>
      </c>
      <c r="I13" s="63"/>
      <c r="J13" s="63"/>
      <c r="K13" s="58"/>
      <c r="L13" s="58"/>
    </row>
    <row r="14" spans="1:12" ht="16.5" customHeight="1">
      <c r="A14" s="67"/>
      <c r="B14" s="135" t="s">
        <v>533</v>
      </c>
      <c r="C14" s="135"/>
      <c r="D14" s="135"/>
      <c r="E14" s="135"/>
      <c r="F14" s="135"/>
      <c r="G14" s="135"/>
      <c r="H14" s="63">
        <v>1000</v>
      </c>
      <c r="I14" s="63"/>
      <c r="J14" s="63"/>
      <c r="K14" s="58"/>
      <c r="L14" s="58"/>
    </row>
    <row r="15" spans="1:12" ht="16.5" customHeight="1">
      <c r="A15" s="60"/>
      <c r="B15" s="145"/>
      <c r="C15" s="145"/>
      <c r="D15" s="145"/>
      <c r="E15" s="145"/>
      <c r="F15" s="145"/>
      <c r="G15" s="145"/>
      <c r="H15" s="63"/>
      <c r="I15" s="63"/>
      <c r="J15" s="63"/>
      <c r="K15" s="58"/>
      <c r="L15" s="58"/>
    </row>
    <row r="16" spans="1:12" ht="16.5" customHeight="1">
      <c r="A16" s="64" t="s">
        <v>534</v>
      </c>
      <c r="B16" s="141" t="s">
        <v>535</v>
      </c>
      <c r="C16" s="141"/>
      <c r="D16" s="141"/>
      <c r="E16" s="141"/>
      <c r="F16" s="141"/>
      <c r="G16" s="141"/>
      <c r="H16" s="63"/>
      <c r="I16" s="15">
        <f>SUM(I18:I40)</f>
        <v>852405</v>
      </c>
      <c r="J16" s="58"/>
      <c r="K16" s="58"/>
      <c r="L16" s="58"/>
    </row>
    <row r="17" spans="1:12" ht="16.5" customHeight="1">
      <c r="A17" s="64"/>
      <c r="B17" s="121"/>
      <c r="C17" s="121"/>
      <c r="D17" s="121"/>
      <c r="E17" s="121"/>
      <c r="F17" s="121"/>
      <c r="G17" s="121"/>
      <c r="H17" s="58"/>
      <c r="J17" s="58"/>
      <c r="L17" s="58"/>
    </row>
    <row r="18" spans="1:12" ht="16.5" customHeight="1">
      <c r="A18" s="76"/>
      <c r="B18" s="151" t="s">
        <v>536</v>
      </c>
      <c r="C18" s="151"/>
      <c r="D18" s="151"/>
      <c r="E18" s="151"/>
      <c r="F18" s="151"/>
      <c r="G18" s="151"/>
      <c r="H18" s="63"/>
      <c r="I18" s="15">
        <f>SUM(H19:H27)</f>
        <v>47430</v>
      </c>
      <c r="J18" s="58"/>
      <c r="K18" s="58"/>
      <c r="L18" s="58"/>
    </row>
    <row r="19" spans="1:12" ht="16.5" customHeight="1">
      <c r="A19" s="65"/>
      <c r="B19" s="135" t="s">
        <v>537</v>
      </c>
      <c r="C19" s="135"/>
      <c r="D19" s="135"/>
      <c r="E19" s="135"/>
      <c r="F19" s="135"/>
      <c r="G19" s="135"/>
      <c r="H19" s="63">
        <v>14000</v>
      </c>
      <c r="I19" s="63"/>
      <c r="J19" s="63"/>
      <c r="K19" s="58"/>
      <c r="L19" s="58"/>
    </row>
    <row r="20" spans="1:12" ht="16.5" customHeight="1">
      <c r="A20" s="65"/>
      <c r="B20" s="135" t="s">
        <v>538</v>
      </c>
      <c r="C20" s="135"/>
      <c r="D20" s="135"/>
      <c r="E20" s="135"/>
      <c r="F20" s="135"/>
      <c r="G20" s="135"/>
      <c r="H20" s="63">
        <v>3000</v>
      </c>
      <c r="I20" s="63"/>
      <c r="J20" s="58"/>
      <c r="K20" s="58"/>
      <c r="L20" s="58"/>
    </row>
    <row r="21" spans="1:12" ht="27" customHeight="1">
      <c r="A21" s="65"/>
      <c r="B21" s="148" t="s">
        <v>539</v>
      </c>
      <c r="C21" s="148"/>
      <c r="D21" s="148"/>
      <c r="E21" s="148"/>
      <c r="F21" s="148"/>
      <c r="G21" s="148"/>
      <c r="H21" s="63">
        <v>4800</v>
      </c>
      <c r="I21" s="63"/>
      <c r="J21" s="58"/>
      <c r="K21" s="58"/>
      <c r="L21" s="58"/>
    </row>
    <row r="22" spans="1:12" ht="16.5" customHeight="1">
      <c r="A22" s="65"/>
      <c r="B22" s="135" t="s">
        <v>549</v>
      </c>
      <c r="C22" s="135"/>
      <c r="D22" s="135"/>
      <c r="E22" s="135"/>
      <c r="F22" s="135"/>
      <c r="G22" s="135"/>
      <c r="H22" s="63">
        <v>830</v>
      </c>
      <c r="I22" s="63"/>
      <c r="J22" s="58"/>
      <c r="K22" s="58"/>
      <c r="L22" s="58"/>
    </row>
    <row r="23" spans="1:12" ht="21.75" customHeight="1">
      <c r="A23" s="65"/>
      <c r="B23" s="148" t="s">
        <v>550</v>
      </c>
      <c r="C23" s="148"/>
      <c r="D23" s="148"/>
      <c r="E23" s="148"/>
      <c r="F23" s="148"/>
      <c r="G23" s="148"/>
      <c r="H23" s="63">
        <v>1200</v>
      </c>
      <c r="I23" s="63"/>
      <c r="J23" s="58"/>
      <c r="K23" s="58"/>
      <c r="L23" s="58"/>
    </row>
    <row r="24" spans="1:12" s="4" customFormat="1" ht="16.5" customHeight="1">
      <c r="A24" s="65"/>
      <c r="B24" s="135" t="s">
        <v>551</v>
      </c>
      <c r="C24" s="135"/>
      <c r="D24" s="135"/>
      <c r="E24" s="135"/>
      <c r="F24" s="135"/>
      <c r="G24" s="135"/>
      <c r="H24" s="63">
        <v>500</v>
      </c>
      <c r="I24" s="63"/>
      <c r="J24" s="88"/>
      <c r="K24" s="88"/>
      <c r="L24" s="88"/>
    </row>
    <row r="25" spans="1:12" ht="16.5" customHeight="1">
      <c r="A25" s="58"/>
      <c r="B25" s="135" t="s">
        <v>552</v>
      </c>
      <c r="C25" s="135"/>
      <c r="D25" s="135"/>
      <c r="E25" s="135"/>
      <c r="F25" s="135"/>
      <c r="G25" s="135"/>
      <c r="H25" s="63">
        <v>6100</v>
      </c>
      <c r="I25" s="63"/>
      <c r="J25" s="58"/>
      <c r="K25" s="59"/>
      <c r="L25" s="58"/>
    </row>
    <row r="26" spans="1:12" s="3" customFormat="1" ht="16.5" customHeight="1">
      <c r="A26" s="65"/>
      <c r="B26" s="135" t="s">
        <v>553</v>
      </c>
      <c r="C26" s="135"/>
      <c r="D26" s="135"/>
      <c r="E26" s="135"/>
      <c r="F26" s="135"/>
      <c r="G26" s="135"/>
      <c r="H26" s="63">
        <v>2000</v>
      </c>
      <c r="I26" s="63"/>
      <c r="J26" s="65"/>
      <c r="K26" s="65"/>
      <c r="L26" s="65"/>
    </row>
    <row r="27" spans="1:12" s="3" customFormat="1" ht="16.5" customHeight="1">
      <c r="A27" s="65"/>
      <c r="B27" s="135" t="s">
        <v>334</v>
      </c>
      <c r="C27" s="135"/>
      <c r="D27" s="135"/>
      <c r="E27" s="135"/>
      <c r="F27" s="135"/>
      <c r="G27" s="135"/>
      <c r="H27" s="63">
        <v>15000</v>
      </c>
      <c r="I27" s="63"/>
      <c r="J27" s="65"/>
      <c r="K27" s="65"/>
      <c r="L27" s="65"/>
    </row>
    <row r="28" spans="1:12" s="3" customFormat="1" ht="16.5" customHeight="1">
      <c r="A28" s="65"/>
      <c r="B28" s="136"/>
      <c r="C28" s="136"/>
      <c r="D28" s="136"/>
      <c r="E28" s="136"/>
      <c r="F28" s="136"/>
      <c r="G28" s="136"/>
      <c r="H28" s="63"/>
      <c r="I28" s="63"/>
      <c r="J28" s="65"/>
      <c r="K28" s="65"/>
      <c r="L28" s="65"/>
    </row>
    <row r="29" spans="1:12" s="3" customFormat="1" ht="16.5" customHeight="1">
      <c r="A29" s="65"/>
      <c r="B29" s="151" t="s">
        <v>554</v>
      </c>
      <c r="C29" s="151"/>
      <c r="D29" s="151"/>
      <c r="E29" s="151"/>
      <c r="F29" s="151"/>
      <c r="G29" s="151"/>
      <c r="H29" s="63"/>
      <c r="I29" s="15">
        <f>SUM(H30:H31)</f>
        <v>742725</v>
      </c>
      <c r="J29" s="65"/>
      <c r="K29" s="65"/>
      <c r="L29" s="65"/>
    </row>
    <row r="30" spans="1:12" ht="16.5" customHeight="1">
      <c r="A30" s="65"/>
      <c r="B30" s="135" t="s">
        <v>390</v>
      </c>
      <c r="C30" s="135"/>
      <c r="D30" s="135"/>
      <c r="E30" s="135"/>
      <c r="F30" s="135"/>
      <c r="G30" s="135"/>
      <c r="H30" s="63">
        <v>742725</v>
      </c>
      <c r="I30" s="15"/>
      <c r="J30" s="63"/>
      <c r="K30" s="59"/>
      <c r="L30" s="58"/>
    </row>
    <row r="31" spans="1:12" ht="16.5" customHeight="1">
      <c r="A31" s="65"/>
      <c r="B31" s="135" t="s">
        <v>389</v>
      </c>
      <c r="C31" s="135"/>
      <c r="D31" s="135"/>
      <c r="E31" s="135"/>
      <c r="F31" s="135"/>
      <c r="G31" s="135"/>
      <c r="H31" s="63"/>
      <c r="I31" s="15"/>
      <c r="J31" s="63"/>
      <c r="K31" s="59"/>
      <c r="L31" s="58"/>
    </row>
    <row r="32" spans="1:12" ht="16.5" customHeight="1">
      <c r="A32" s="65"/>
      <c r="B32" s="135"/>
      <c r="C32" s="135"/>
      <c r="D32" s="135"/>
      <c r="E32" s="135"/>
      <c r="F32" s="135"/>
      <c r="G32" s="135"/>
      <c r="H32" s="63"/>
      <c r="I32" s="63"/>
      <c r="J32" s="63"/>
      <c r="K32" s="58"/>
      <c r="L32" s="58"/>
    </row>
    <row r="33" spans="1:12" ht="16.5" customHeight="1">
      <c r="A33" s="65"/>
      <c r="B33" s="151" t="s">
        <v>555</v>
      </c>
      <c r="C33" s="135"/>
      <c r="D33" s="135"/>
      <c r="E33" s="135"/>
      <c r="F33" s="135"/>
      <c r="G33" s="135"/>
      <c r="H33" s="63"/>
      <c r="I33" s="15">
        <f>SUM(H34:H51)</f>
        <v>62250</v>
      </c>
      <c r="J33" s="63"/>
      <c r="K33" s="58"/>
      <c r="L33" s="58"/>
    </row>
    <row r="34" spans="1:12" ht="16.5" customHeight="1">
      <c r="A34" s="65"/>
      <c r="B34" s="135" t="s">
        <v>556</v>
      </c>
      <c r="C34" s="135"/>
      <c r="D34" s="135"/>
      <c r="E34" s="135"/>
      <c r="F34" s="135"/>
      <c r="G34" s="135"/>
      <c r="H34" s="63">
        <v>13700</v>
      </c>
      <c r="I34" s="63"/>
      <c r="J34" s="63"/>
      <c r="K34" s="58"/>
      <c r="L34" s="58"/>
    </row>
    <row r="35" spans="1:12" ht="16.5" customHeight="1">
      <c r="A35" s="65"/>
      <c r="B35" s="135" t="s">
        <v>557</v>
      </c>
      <c r="C35" s="135"/>
      <c r="D35" s="135"/>
      <c r="E35" s="135"/>
      <c r="F35" s="135"/>
      <c r="G35" s="135"/>
      <c r="H35" s="63">
        <v>1150</v>
      </c>
      <c r="I35" s="63"/>
      <c r="J35" s="63"/>
      <c r="K35" s="58"/>
      <c r="L35" s="58"/>
    </row>
    <row r="36" spans="1:12" ht="16.5" customHeight="1">
      <c r="A36" s="65"/>
      <c r="B36" s="135" t="s">
        <v>558</v>
      </c>
      <c r="C36" s="135"/>
      <c r="D36" s="135"/>
      <c r="E36" s="135"/>
      <c r="F36" s="135"/>
      <c r="G36" s="135"/>
      <c r="H36" s="63">
        <v>2560</v>
      </c>
      <c r="I36" s="63"/>
      <c r="J36" s="58"/>
      <c r="K36" s="58"/>
      <c r="L36" s="58"/>
    </row>
    <row r="37" spans="1:12" ht="16.5" customHeight="1">
      <c r="A37" s="65"/>
      <c r="B37" s="135" t="s">
        <v>559</v>
      </c>
      <c r="C37" s="135"/>
      <c r="D37" s="135"/>
      <c r="E37" s="135"/>
      <c r="F37" s="135"/>
      <c r="G37" s="135"/>
      <c r="H37" s="63">
        <v>380</v>
      </c>
      <c r="I37" s="63"/>
      <c r="J37" s="58"/>
      <c r="K37" s="58"/>
      <c r="L37" s="58"/>
    </row>
    <row r="38" spans="1:12" ht="16.5" customHeight="1">
      <c r="A38" s="65"/>
      <c r="B38" s="135" t="s">
        <v>560</v>
      </c>
      <c r="C38" s="135"/>
      <c r="D38" s="135"/>
      <c r="E38" s="135"/>
      <c r="F38" s="135"/>
      <c r="G38" s="135"/>
      <c r="H38" s="63">
        <v>750</v>
      </c>
      <c r="I38" s="63"/>
      <c r="J38" s="58"/>
      <c r="K38" s="58"/>
      <c r="L38" s="58"/>
    </row>
    <row r="39" spans="1:12" ht="16.5" customHeight="1">
      <c r="A39" s="65"/>
      <c r="B39" s="135" t="s">
        <v>561</v>
      </c>
      <c r="C39" s="135"/>
      <c r="D39" s="135"/>
      <c r="E39" s="135"/>
      <c r="F39" s="135"/>
      <c r="G39" s="135"/>
      <c r="H39" s="63">
        <v>500</v>
      </c>
      <c r="I39" s="63"/>
      <c r="J39" s="58"/>
      <c r="K39" s="58"/>
      <c r="L39" s="58"/>
    </row>
    <row r="40" spans="1:12" ht="16.5" customHeight="1">
      <c r="A40" s="65"/>
      <c r="B40" s="135" t="s">
        <v>562</v>
      </c>
      <c r="C40" s="135"/>
      <c r="D40" s="135"/>
      <c r="E40" s="135"/>
      <c r="F40" s="135"/>
      <c r="G40" s="135"/>
      <c r="H40" s="63">
        <v>110</v>
      </c>
      <c r="I40" s="63"/>
      <c r="J40" s="58"/>
      <c r="K40" s="58"/>
      <c r="L40" s="58"/>
    </row>
    <row r="41" spans="1:12" ht="16.5" customHeight="1">
      <c r="A41" s="65"/>
      <c r="B41" s="135" t="s">
        <v>563</v>
      </c>
      <c r="C41" s="135"/>
      <c r="D41" s="135"/>
      <c r="E41" s="135"/>
      <c r="F41" s="135"/>
      <c r="G41" s="135"/>
      <c r="H41" s="63">
        <v>5000</v>
      </c>
      <c r="I41" s="63"/>
      <c r="J41" s="58"/>
      <c r="K41" s="58"/>
      <c r="L41" s="58"/>
    </row>
    <row r="42" spans="1:12" ht="16.5" customHeight="1">
      <c r="A42" s="65"/>
      <c r="B42" s="135" t="s">
        <v>564</v>
      </c>
      <c r="C42" s="135"/>
      <c r="D42" s="135"/>
      <c r="E42" s="135"/>
      <c r="F42" s="135"/>
      <c r="G42" s="135"/>
      <c r="H42" s="63">
        <v>400</v>
      </c>
      <c r="I42" s="63"/>
      <c r="J42" s="58"/>
      <c r="K42" s="58"/>
      <c r="L42" s="58"/>
    </row>
    <row r="43" spans="1:12" ht="27" customHeight="1">
      <c r="A43" s="65"/>
      <c r="B43" s="148" t="s">
        <v>610</v>
      </c>
      <c r="C43" s="148"/>
      <c r="D43" s="148"/>
      <c r="E43" s="148"/>
      <c r="F43" s="148"/>
      <c r="G43" s="148"/>
      <c r="H43" s="63">
        <v>400</v>
      </c>
      <c r="I43" s="63"/>
      <c r="J43" s="58"/>
      <c r="K43" s="58"/>
      <c r="L43" s="58"/>
    </row>
    <row r="44" spans="1:12" ht="16.5" customHeight="1">
      <c r="A44" s="65"/>
      <c r="B44" s="135" t="s">
        <v>565</v>
      </c>
      <c r="C44" s="135"/>
      <c r="D44" s="135"/>
      <c r="E44" s="135"/>
      <c r="F44" s="135"/>
      <c r="G44" s="135"/>
      <c r="H44" s="63">
        <v>1500</v>
      </c>
      <c r="I44" s="63"/>
      <c r="J44" s="58"/>
      <c r="K44" s="58"/>
      <c r="L44" s="58"/>
    </row>
    <row r="45" spans="1:12" ht="16.5" customHeight="1">
      <c r="A45" s="65"/>
      <c r="B45" s="135" t="s">
        <v>566</v>
      </c>
      <c r="C45" s="135"/>
      <c r="D45" s="135"/>
      <c r="E45" s="135"/>
      <c r="F45" s="135"/>
      <c r="G45" s="135"/>
      <c r="H45" s="63">
        <v>1000</v>
      </c>
      <c r="I45" s="63"/>
      <c r="J45" s="58"/>
      <c r="K45" s="58"/>
      <c r="L45" s="58"/>
    </row>
    <row r="46" spans="1:12" ht="16.5" customHeight="1">
      <c r="A46" s="65"/>
      <c r="B46" s="135" t="s">
        <v>567</v>
      </c>
      <c r="C46" s="135"/>
      <c r="D46" s="135"/>
      <c r="E46" s="135"/>
      <c r="F46" s="135"/>
      <c r="G46" s="135"/>
      <c r="H46" s="63">
        <v>500</v>
      </c>
      <c r="I46" s="63"/>
      <c r="J46" s="58"/>
      <c r="K46" s="58"/>
      <c r="L46" s="58"/>
    </row>
    <row r="47" spans="1:12" ht="16.5" customHeight="1">
      <c r="A47" s="65"/>
      <c r="B47" s="135" t="s">
        <v>568</v>
      </c>
      <c r="C47" s="135"/>
      <c r="D47" s="135"/>
      <c r="E47" s="135"/>
      <c r="F47" s="135"/>
      <c r="G47" s="135"/>
      <c r="H47" s="63">
        <v>23000</v>
      </c>
      <c r="I47" s="63"/>
      <c r="J47" s="58"/>
      <c r="K47" s="58"/>
      <c r="L47" s="58"/>
    </row>
    <row r="48" spans="1:12" ht="27.75" customHeight="1">
      <c r="A48" s="65"/>
      <c r="B48" s="148" t="s">
        <v>327</v>
      </c>
      <c r="C48" s="148"/>
      <c r="D48" s="148"/>
      <c r="E48" s="148"/>
      <c r="F48" s="148"/>
      <c r="G48" s="148"/>
      <c r="H48" s="63">
        <v>1000</v>
      </c>
      <c r="I48" s="63"/>
      <c r="J48" s="58"/>
      <c r="K48" s="58"/>
      <c r="L48" s="58"/>
    </row>
    <row r="49" spans="1:12" ht="15" customHeight="1">
      <c r="A49" s="65"/>
      <c r="B49" s="135" t="s">
        <v>569</v>
      </c>
      <c r="C49" s="135"/>
      <c r="D49" s="135"/>
      <c r="E49" s="135"/>
      <c r="F49" s="135"/>
      <c r="G49" s="135"/>
      <c r="H49" s="63">
        <v>300</v>
      </c>
      <c r="I49" s="63"/>
      <c r="J49" s="58"/>
      <c r="K49" s="58"/>
      <c r="L49" s="58"/>
    </row>
    <row r="50" spans="1:12" ht="38.25" customHeight="1">
      <c r="A50" s="65"/>
      <c r="B50" s="114" t="s">
        <v>611</v>
      </c>
      <c r="C50" s="148"/>
      <c r="D50" s="148"/>
      <c r="E50" s="148"/>
      <c r="F50" s="148"/>
      <c r="G50" s="148"/>
      <c r="H50" s="63">
        <v>1000</v>
      </c>
      <c r="I50" s="63"/>
      <c r="J50" s="58"/>
      <c r="K50" s="58"/>
      <c r="L50" s="58"/>
    </row>
    <row r="51" spans="1:12" ht="16.5" customHeight="1">
      <c r="A51" s="65"/>
      <c r="B51" s="135" t="s">
        <v>570</v>
      </c>
      <c r="C51" s="135"/>
      <c r="D51" s="135"/>
      <c r="E51" s="135"/>
      <c r="F51" s="135"/>
      <c r="G51" s="135"/>
      <c r="H51" s="63">
        <v>9000</v>
      </c>
      <c r="I51" s="58"/>
      <c r="J51" s="58"/>
      <c r="K51" s="58"/>
      <c r="L51" s="58"/>
    </row>
    <row r="52" spans="1:12" ht="16.5" customHeight="1">
      <c r="A52" s="65"/>
      <c r="B52" s="135"/>
      <c r="C52" s="135"/>
      <c r="D52" s="135"/>
      <c r="E52" s="135"/>
      <c r="F52" s="135"/>
      <c r="G52" s="135"/>
      <c r="H52" s="63"/>
      <c r="I52" s="63"/>
      <c r="J52" s="58"/>
      <c r="K52" s="58"/>
      <c r="L52" s="58"/>
    </row>
    <row r="53" spans="1:12" ht="16.5" customHeight="1">
      <c r="A53" s="64" t="s">
        <v>571</v>
      </c>
      <c r="B53" s="141" t="s">
        <v>572</v>
      </c>
      <c r="C53" s="141"/>
      <c r="D53" s="141"/>
      <c r="E53" s="141"/>
      <c r="F53" s="141"/>
      <c r="G53" s="141"/>
      <c r="H53" s="63"/>
      <c r="I53" s="16">
        <f>SUM(H55:H56)</f>
        <v>360</v>
      </c>
      <c r="J53" s="58"/>
      <c r="K53" s="58"/>
      <c r="L53" s="58"/>
    </row>
    <row r="54" spans="1:12" ht="16.5" customHeight="1">
      <c r="A54" s="65"/>
      <c r="B54" s="146"/>
      <c r="C54" s="146"/>
      <c r="D54" s="146"/>
      <c r="E54" s="146"/>
      <c r="F54" s="146"/>
      <c r="G54" s="146"/>
      <c r="H54" s="63"/>
      <c r="J54" s="58"/>
      <c r="K54" s="58"/>
      <c r="L54" s="58"/>
    </row>
    <row r="55" spans="1:12" ht="16.5" customHeight="1">
      <c r="A55" s="65"/>
      <c r="B55" s="135" t="s">
        <v>573</v>
      </c>
      <c r="C55" s="135"/>
      <c r="D55" s="135"/>
      <c r="E55" s="135"/>
      <c r="F55" s="135"/>
      <c r="G55" s="135"/>
      <c r="H55" s="63">
        <v>360</v>
      </c>
      <c r="I55" s="63"/>
      <c r="J55" s="58"/>
      <c r="K55" s="58"/>
      <c r="L55" s="58"/>
    </row>
    <row r="56" spans="1:12" ht="16.5" customHeight="1">
      <c r="A56" s="65"/>
      <c r="B56" s="136"/>
      <c r="C56" s="136"/>
      <c r="D56" s="136"/>
      <c r="E56" s="136"/>
      <c r="F56" s="136"/>
      <c r="G56" s="136"/>
      <c r="H56" s="63"/>
      <c r="I56" s="63"/>
      <c r="J56" s="58"/>
      <c r="K56" s="58"/>
      <c r="L56" s="58"/>
    </row>
    <row r="57" spans="1:12" ht="48" customHeight="1">
      <c r="A57" s="82" t="s">
        <v>205</v>
      </c>
      <c r="B57" s="123" t="s">
        <v>4</v>
      </c>
      <c r="C57" s="123"/>
      <c r="D57" s="123"/>
      <c r="E57" s="123"/>
      <c r="F57" s="123"/>
      <c r="G57" s="123"/>
      <c r="H57" s="63"/>
      <c r="I57" s="89">
        <f>SUM(H58:H60)</f>
        <v>193510</v>
      </c>
      <c r="J57" s="58"/>
      <c r="K57" s="58"/>
      <c r="L57" s="58"/>
    </row>
    <row r="58" spans="1:12" ht="16.5" customHeight="1">
      <c r="A58" s="82"/>
      <c r="B58" s="150"/>
      <c r="C58" s="150"/>
      <c r="D58" s="150"/>
      <c r="E58" s="150"/>
      <c r="F58" s="150"/>
      <c r="G58" s="150"/>
      <c r="H58" s="63"/>
      <c r="I58" s="63"/>
      <c r="J58" s="58"/>
      <c r="K58" s="58"/>
      <c r="L58" s="58"/>
    </row>
    <row r="59" spans="1:12" ht="27.75" customHeight="1">
      <c r="A59" s="82"/>
      <c r="B59" s="148" t="s">
        <v>472</v>
      </c>
      <c r="C59" s="148"/>
      <c r="D59" s="148"/>
      <c r="E59" s="148"/>
      <c r="F59" s="148"/>
      <c r="G59" s="148"/>
      <c r="H59" s="63">
        <v>154807</v>
      </c>
      <c r="I59" s="63"/>
      <c r="J59" s="58"/>
      <c r="K59" s="58"/>
      <c r="L59" s="58"/>
    </row>
    <row r="60" spans="1:12" ht="18" customHeight="1">
      <c r="A60" s="82"/>
      <c r="B60" s="135" t="s">
        <v>471</v>
      </c>
      <c r="C60" s="135"/>
      <c r="D60" s="135"/>
      <c r="E60" s="135"/>
      <c r="F60" s="135"/>
      <c r="G60" s="135"/>
      <c r="H60" s="63">
        <v>38703</v>
      </c>
      <c r="I60" s="63"/>
      <c r="J60" s="58"/>
      <c r="K60" s="58"/>
      <c r="L60" s="58"/>
    </row>
    <row r="61" spans="1:12" ht="16.5" customHeight="1">
      <c r="A61" s="65"/>
      <c r="B61" s="139"/>
      <c r="C61" s="139"/>
      <c r="D61" s="139"/>
      <c r="E61" s="139"/>
      <c r="F61" s="139"/>
      <c r="G61" s="139"/>
      <c r="H61" s="63"/>
      <c r="I61" s="63"/>
      <c r="J61" s="58"/>
      <c r="K61" s="58"/>
      <c r="L61" s="58"/>
    </row>
    <row r="62" spans="1:12" ht="16.5" customHeight="1">
      <c r="A62" s="64" t="s">
        <v>574</v>
      </c>
      <c r="B62" s="141" t="s">
        <v>575</v>
      </c>
      <c r="C62" s="141"/>
      <c r="D62" s="141"/>
      <c r="E62" s="141"/>
      <c r="F62" s="141"/>
      <c r="G62" s="141"/>
      <c r="H62" s="63"/>
      <c r="I62" s="15">
        <f>SUM(H64:H65)</f>
        <v>1100</v>
      </c>
      <c r="J62" s="58"/>
      <c r="K62" s="58"/>
      <c r="L62" s="58"/>
    </row>
    <row r="63" spans="1:12" ht="16.5" customHeight="1">
      <c r="A63" s="65"/>
      <c r="B63" s="121"/>
      <c r="C63" s="121"/>
      <c r="D63" s="121"/>
      <c r="E63" s="121"/>
      <c r="F63" s="121"/>
      <c r="G63" s="121"/>
      <c r="H63" s="63"/>
      <c r="J63" s="58"/>
      <c r="K63" s="58"/>
      <c r="L63" s="58"/>
    </row>
    <row r="64" spans="1:12" ht="16.5" customHeight="1">
      <c r="A64" s="65"/>
      <c r="B64" s="135" t="s">
        <v>576</v>
      </c>
      <c r="C64" s="135"/>
      <c r="D64" s="135"/>
      <c r="E64" s="135"/>
      <c r="F64" s="135"/>
      <c r="G64" s="135"/>
      <c r="H64" s="63">
        <v>600</v>
      </c>
      <c r="I64" s="63"/>
      <c r="J64" s="58"/>
      <c r="K64" s="58"/>
      <c r="L64" s="58"/>
    </row>
    <row r="65" spans="1:12" ht="16.5" customHeight="1">
      <c r="A65" s="65"/>
      <c r="B65" s="135" t="s">
        <v>577</v>
      </c>
      <c r="C65" s="135"/>
      <c r="D65" s="135"/>
      <c r="E65" s="135"/>
      <c r="F65" s="135"/>
      <c r="G65" s="135"/>
      <c r="H65" s="63">
        <v>500</v>
      </c>
      <c r="I65" s="63"/>
      <c r="J65" s="58"/>
      <c r="K65" s="58"/>
      <c r="L65" s="58"/>
    </row>
    <row r="66" spans="1:12" ht="16.5" customHeight="1">
      <c r="A66" s="65"/>
      <c r="B66" s="139"/>
      <c r="C66" s="139"/>
      <c r="D66" s="139"/>
      <c r="E66" s="139"/>
      <c r="F66" s="139"/>
      <c r="G66" s="139"/>
      <c r="H66" s="63"/>
      <c r="I66" s="63"/>
      <c r="J66" s="58"/>
      <c r="K66" s="58"/>
      <c r="L66" s="58"/>
    </row>
    <row r="67" spans="1:12" ht="16.5" customHeight="1">
      <c r="A67" s="65"/>
      <c r="B67" s="139"/>
      <c r="C67" s="139"/>
      <c r="D67" s="139"/>
      <c r="E67" s="139"/>
      <c r="F67" s="139"/>
      <c r="G67" s="139"/>
      <c r="H67" s="63"/>
      <c r="I67" s="63"/>
      <c r="J67" s="58"/>
      <c r="K67" s="58"/>
      <c r="L67" s="58"/>
    </row>
    <row r="68" spans="1:12" ht="16.5" customHeight="1">
      <c r="A68" s="59"/>
      <c r="B68" s="139"/>
      <c r="C68" s="139"/>
      <c r="D68" s="139"/>
      <c r="E68" s="139"/>
      <c r="F68" s="139"/>
      <c r="G68" s="139"/>
      <c r="H68" s="63"/>
      <c r="I68" s="63"/>
      <c r="J68" s="58"/>
      <c r="K68" s="58"/>
      <c r="L68" s="58"/>
    </row>
    <row r="69" spans="1:12" ht="16.5" customHeight="1">
      <c r="A69" s="129" t="s">
        <v>452</v>
      </c>
      <c r="B69" s="129"/>
      <c r="C69" s="129"/>
      <c r="D69" s="129"/>
      <c r="E69" s="129"/>
      <c r="F69" s="129"/>
      <c r="G69" s="129"/>
      <c r="H69" s="63"/>
      <c r="I69" s="63"/>
      <c r="J69" s="58"/>
      <c r="K69" s="58"/>
      <c r="L69" s="58"/>
    </row>
    <row r="70" spans="1:12" ht="16.5" customHeight="1">
      <c r="A70" s="129"/>
      <c r="B70" s="129"/>
      <c r="C70" s="129"/>
      <c r="D70" s="129"/>
      <c r="E70" s="129"/>
      <c r="F70" s="129"/>
      <c r="G70" s="129"/>
      <c r="H70" s="63"/>
      <c r="I70" s="63"/>
      <c r="J70" s="15">
        <f>SUM(I72:I88)</f>
        <v>112454</v>
      </c>
      <c r="K70" s="58"/>
      <c r="L70" s="58"/>
    </row>
    <row r="71" spans="1:12" ht="16.5" customHeight="1">
      <c r="A71" s="59"/>
      <c r="B71" s="121"/>
      <c r="C71" s="121"/>
      <c r="D71" s="121"/>
      <c r="E71" s="121"/>
      <c r="F71" s="121"/>
      <c r="G71" s="121"/>
      <c r="H71" s="63"/>
      <c r="I71" s="63"/>
      <c r="K71" s="58"/>
      <c r="L71" s="58"/>
    </row>
    <row r="72" spans="1:12" ht="16.5" customHeight="1">
      <c r="A72" s="60" t="s">
        <v>529</v>
      </c>
      <c r="B72" s="145" t="s">
        <v>530</v>
      </c>
      <c r="C72" s="145"/>
      <c r="D72" s="145"/>
      <c r="E72" s="145"/>
      <c r="F72" s="145"/>
      <c r="G72" s="145"/>
      <c r="H72" s="63"/>
      <c r="I72" s="63"/>
      <c r="J72" s="58"/>
      <c r="K72" s="58"/>
      <c r="L72" s="58"/>
    </row>
    <row r="73" spans="1:12" ht="16.5" customHeight="1">
      <c r="A73" s="28"/>
      <c r="B73" s="139"/>
      <c r="C73" s="139"/>
      <c r="D73" s="139"/>
      <c r="E73" s="139"/>
      <c r="F73" s="139"/>
      <c r="G73" s="139"/>
      <c r="H73" s="63"/>
      <c r="I73" s="63"/>
      <c r="J73" s="58"/>
      <c r="K73" s="58"/>
      <c r="L73" s="58"/>
    </row>
    <row r="74" spans="1:12" ht="16.5" customHeight="1">
      <c r="A74" s="48">
        <v>60016</v>
      </c>
      <c r="B74" s="141" t="s">
        <v>578</v>
      </c>
      <c r="C74" s="141"/>
      <c r="D74" s="141"/>
      <c r="E74" s="141"/>
      <c r="F74" s="141"/>
      <c r="G74" s="141"/>
      <c r="H74" s="63"/>
      <c r="I74" s="15">
        <f>SUM(H76:H91)</f>
        <v>112454</v>
      </c>
      <c r="J74" s="58"/>
      <c r="K74" s="58"/>
      <c r="L74" s="58"/>
    </row>
    <row r="75" spans="1:12" ht="16.5" customHeight="1">
      <c r="A75" s="65"/>
      <c r="B75" s="121"/>
      <c r="C75" s="121"/>
      <c r="D75" s="121"/>
      <c r="E75" s="121"/>
      <c r="F75" s="121"/>
      <c r="G75" s="121"/>
      <c r="H75" s="63"/>
      <c r="J75" s="58"/>
      <c r="K75" s="58"/>
      <c r="L75" s="58"/>
    </row>
    <row r="76" spans="1:12" ht="27.75" customHeight="1">
      <c r="A76" s="65"/>
      <c r="B76" s="148" t="s">
        <v>579</v>
      </c>
      <c r="C76" s="148"/>
      <c r="D76" s="148"/>
      <c r="E76" s="148"/>
      <c r="F76" s="148"/>
      <c r="G76" s="148"/>
      <c r="H76" s="63">
        <v>29400</v>
      </c>
      <c r="I76" s="63"/>
      <c r="J76" s="58"/>
      <c r="K76" s="58"/>
      <c r="L76" s="58"/>
    </row>
    <row r="77" spans="1:12" ht="16.5" customHeight="1">
      <c r="A77" s="65"/>
      <c r="B77" s="135" t="s">
        <v>557</v>
      </c>
      <c r="C77" s="135"/>
      <c r="D77" s="135"/>
      <c r="E77" s="135"/>
      <c r="F77" s="135"/>
      <c r="G77" s="135"/>
      <c r="H77" s="63">
        <v>2000</v>
      </c>
      <c r="I77" s="63"/>
      <c r="J77" s="58"/>
      <c r="K77" s="58"/>
      <c r="L77" s="58"/>
    </row>
    <row r="78" spans="1:12" ht="16.5" customHeight="1">
      <c r="A78" s="65"/>
      <c r="B78" s="135" t="s">
        <v>580</v>
      </c>
      <c r="C78" s="135"/>
      <c r="D78" s="135"/>
      <c r="E78" s="135"/>
      <c r="F78" s="135"/>
      <c r="G78" s="135"/>
      <c r="H78" s="63">
        <v>5100</v>
      </c>
      <c r="I78" s="63"/>
      <c r="J78" s="58"/>
      <c r="K78" s="58"/>
      <c r="L78" s="58"/>
    </row>
    <row r="79" spans="1:12" ht="16.5" customHeight="1">
      <c r="A79" s="65"/>
      <c r="B79" s="135" t="s">
        <v>581</v>
      </c>
      <c r="C79" s="135"/>
      <c r="D79" s="135"/>
      <c r="E79" s="135"/>
      <c r="F79" s="135"/>
      <c r="G79" s="135"/>
      <c r="H79" s="63">
        <v>730</v>
      </c>
      <c r="I79" s="63"/>
      <c r="J79" s="58"/>
      <c r="K79" s="58"/>
      <c r="L79" s="58"/>
    </row>
    <row r="80" spans="1:12" ht="16.5" customHeight="1">
      <c r="A80" s="65"/>
      <c r="B80" s="135" t="s">
        <v>560</v>
      </c>
      <c r="C80" s="135"/>
      <c r="D80" s="135"/>
      <c r="E80" s="135"/>
      <c r="F80" s="135"/>
      <c r="G80" s="135"/>
      <c r="H80" s="63">
        <v>1500</v>
      </c>
      <c r="I80" s="63"/>
      <c r="J80" s="58"/>
      <c r="K80" s="58"/>
      <c r="L80" s="58"/>
    </row>
    <row r="81" spans="1:12" ht="16.5" customHeight="1">
      <c r="A81" s="65"/>
      <c r="B81" s="135" t="s">
        <v>582</v>
      </c>
      <c r="C81" s="135"/>
      <c r="D81" s="135"/>
      <c r="E81" s="135"/>
      <c r="F81" s="135"/>
      <c r="G81" s="135"/>
      <c r="H81" s="63">
        <v>400</v>
      </c>
      <c r="I81" s="63"/>
      <c r="J81" s="58"/>
      <c r="K81" s="58"/>
      <c r="L81" s="58"/>
    </row>
    <row r="82" spans="1:12" ht="16.5" customHeight="1">
      <c r="A82" s="65"/>
      <c r="B82" s="135" t="s">
        <v>583</v>
      </c>
      <c r="C82" s="135"/>
      <c r="D82" s="135"/>
      <c r="E82" s="135"/>
      <c r="F82" s="135"/>
      <c r="G82" s="135"/>
      <c r="H82" s="63">
        <v>7000</v>
      </c>
      <c r="I82" s="63"/>
      <c r="J82" s="58"/>
      <c r="K82" s="58"/>
      <c r="L82" s="58"/>
    </row>
    <row r="83" spans="1:12" ht="16.5" customHeight="1">
      <c r="A83" s="65"/>
      <c r="B83" s="135" t="s">
        <v>584</v>
      </c>
      <c r="C83" s="135"/>
      <c r="D83" s="135"/>
      <c r="E83" s="135"/>
      <c r="F83" s="135"/>
      <c r="G83" s="135"/>
      <c r="H83" s="63">
        <v>16000</v>
      </c>
      <c r="I83" s="63"/>
      <c r="J83" s="58"/>
      <c r="K83" s="59"/>
      <c r="L83" s="58"/>
    </row>
    <row r="84" spans="1:12" ht="16.5" customHeight="1">
      <c r="A84" s="65"/>
      <c r="B84" s="135" t="s">
        <v>585</v>
      </c>
      <c r="C84" s="135"/>
      <c r="D84" s="135"/>
      <c r="E84" s="135"/>
      <c r="F84" s="135"/>
      <c r="G84" s="135"/>
      <c r="H84" s="63">
        <v>2000</v>
      </c>
      <c r="I84" s="63"/>
      <c r="J84" s="58"/>
      <c r="K84" s="59"/>
      <c r="L84" s="58"/>
    </row>
    <row r="85" spans="1:12" ht="16.5" customHeight="1">
      <c r="A85" s="65"/>
      <c r="B85" s="135" t="s">
        <v>470</v>
      </c>
      <c r="C85" s="135"/>
      <c r="D85" s="135"/>
      <c r="E85" s="135"/>
      <c r="F85" s="135"/>
      <c r="G85" s="135"/>
      <c r="H85" s="63">
        <v>2000</v>
      </c>
      <c r="I85" s="63"/>
      <c r="J85" s="58"/>
      <c r="K85" s="59"/>
      <c r="L85" s="58"/>
    </row>
    <row r="86" spans="1:12" ht="16.5" customHeight="1">
      <c r="A86" s="65"/>
      <c r="B86" s="135" t="s">
        <v>586</v>
      </c>
      <c r="C86" s="135"/>
      <c r="D86" s="135"/>
      <c r="E86" s="135"/>
      <c r="F86" s="135"/>
      <c r="G86" s="135"/>
      <c r="H86" s="63">
        <v>1000</v>
      </c>
      <c r="I86" s="63"/>
      <c r="J86" s="58"/>
      <c r="K86" s="59"/>
      <c r="L86" s="58"/>
    </row>
    <row r="87" spans="1:12" ht="16.5" customHeight="1">
      <c r="A87" s="65"/>
      <c r="B87" s="135" t="s">
        <v>587</v>
      </c>
      <c r="C87" s="135"/>
      <c r="D87" s="135"/>
      <c r="E87" s="135"/>
      <c r="F87" s="135"/>
      <c r="G87" s="135"/>
      <c r="H87" s="63">
        <v>1000</v>
      </c>
      <c r="I87" s="63"/>
      <c r="J87" s="58"/>
      <c r="K87" s="59"/>
      <c r="L87" s="58"/>
    </row>
    <row r="88" spans="1:12" ht="16.5" customHeight="1">
      <c r="A88" s="65"/>
      <c r="B88" s="135" t="s">
        <v>588</v>
      </c>
      <c r="C88" s="135"/>
      <c r="D88" s="135"/>
      <c r="E88" s="135"/>
      <c r="F88" s="135"/>
      <c r="G88" s="135"/>
      <c r="H88" s="63">
        <v>1500</v>
      </c>
      <c r="I88" s="63"/>
      <c r="J88" s="58"/>
      <c r="K88" s="59"/>
      <c r="L88" s="58"/>
    </row>
    <row r="89" spans="1:12" ht="16.5" customHeight="1">
      <c r="A89" s="65"/>
      <c r="B89" s="135" t="s">
        <v>589</v>
      </c>
      <c r="C89" s="135"/>
      <c r="D89" s="135"/>
      <c r="E89" s="135"/>
      <c r="F89" s="135"/>
      <c r="G89" s="135"/>
      <c r="H89" s="63">
        <v>500</v>
      </c>
      <c r="I89" s="63"/>
      <c r="J89" s="58"/>
      <c r="K89" s="59"/>
      <c r="L89" s="58"/>
    </row>
    <row r="90" spans="1:12" ht="16.5" customHeight="1">
      <c r="A90" s="65"/>
      <c r="B90" s="135" t="s">
        <v>540</v>
      </c>
      <c r="C90" s="135"/>
      <c r="D90" s="135"/>
      <c r="E90" s="135"/>
      <c r="F90" s="135"/>
      <c r="G90" s="135"/>
      <c r="H90" s="63">
        <v>42324</v>
      </c>
      <c r="I90" s="63"/>
      <c r="J90" s="58"/>
      <c r="K90" s="59"/>
      <c r="L90" s="58"/>
    </row>
    <row r="91" spans="1:12" ht="16.5" customHeight="1">
      <c r="A91" s="65"/>
      <c r="B91" s="135"/>
      <c r="C91" s="135"/>
      <c r="D91" s="135"/>
      <c r="E91" s="135"/>
      <c r="F91" s="135"/>
      <c r="G91" s="135"/>
      <c r="H91" s="63"/>
      <c r="I91" s="63"/>
      <c r="J91" s="58"/>
      <c r="K91" s="58"/>
      <c r="L91" s="58"/>
    </row>
    <row r="92" spans="1:12" ht="16.5" customHeight="1">
      <c r="A92" s="65"/>
      <c r="B92" s="135"/>
      <c r="C92" s="135"/>
      <c r="D92" s="135"/>
      <c r="E92" s="135"/>
      <c r="F92" s="135"/>
      <c r="G92" s="135"/>
      <c r="H92" s="63"/>
      <c r="I92" s="63"/>
      <c r="J92" s="58"/>
      <c r="K92" s="58"/>
      <c r="L92" s="58"/>
    </row>
    <row r="93" spans="1:12" ht="16.5" customHeight="1">
      <c r="A93" s="129" t="s">
        <v>590</v>
      </c>
      <c r="B93" s="129"/>
      <c r="C93" s="129"/>
      <c r="D93" s="129"/>
      <c r="E93" s="129"/>
      <c r="F93" s="129"/>
      <c r="G93" s="129"/>
      <c r="H93" s="63"/>
      <c r="I93" s="63"/>
      <c r="J93" s="58"/>
      <c r="K93" s="58"/>
      <c r="L93" s="58"/>
    </row>
    <row r="94" spans="1:12" ht="16.5" customHeight="1">
      <c r="A94" s="129"/>
      <c r="B94" s="129"/>
      <c r="C94" s="129"/>
      <c r="D94" s="129"/>
      <c r="E94" s="129"/>
      <c r="F94" s="129"/>
      <c r="G94" s="129"/>
      <c r="H94" s="63"/>
      <c r="I94" s="63"/>
      <c r="J94" s="15">
        <f>SUM(I95:I100)</f>
        <v>19800</v>
      </c>
      <c r="K94" s="58"/>
      <c r="L94" s="58"/>
    </row>
    <row r="95" spans="1:12" ht="16.5" customHeight="1">
      <c r="A95" s="65"/>
      <c r="B95" s="121"/>
      <c r="C95" s="121"/>
      <c r="D95" s="121"/>
      <c r="E95" s="121"/>
      <c r="F95" s="121"/>
      <c r="G95" s="121"/>
      <c r="H95" s="63"/>
      <c r="I95" s="63"/>
      <c r="K95" s="58"/>
      <c r="L95" s="58"/>
    </row>
    <row r="96" spans="1:12" ht="16.5" customHeight="1">
      <c r="A96" s="60" t="s">
        <v>529</v>
      </c>
      <c r="B96" s="145" t="s">
        <v>530</v>
      </c>
      <c r="C96" s="145"/>
      <c r="D96" s="145"/>
      <c r="E96" s="145"/>
      <c r="F96" s="145"/>
      <c r="G96" s="145"/>
      <c r="H96" s="63"/>
      <c r="I96" s="63"/>
      <c r="J96" s="58"/>
      <c r="K96" s="58"/>
      <c r="L96" s="58"/>
    </row>
    <row r="97" spans="1:12" ht="16.5" customHeight="1">
      <c r="A97" s="65"/>
      <c r="B97" s="135"/>
      <c r="C97" s="135"/>
      <c r="D97" s="135"/>
      <c r="E97" s="135"/>
      <c r="F97" s="135"/>
      <c r="G97" s="135"/>
      <c r="H97" s="63"/>
      <c r="I97" s="63"/>
      <c r="J97" s="58"/>
      <c r="K97" s="58"/>
      <c r="L97" s="58"/>
    </row>
    <row r="98" spans="1:12" ht="16.5" customHeight="1">
      <c r="A98" s="48">
        <v>63095</v>
      </c>
      <c r="B98" s="141" t="s">
        <v>575</v>
      </c>
      <c r="C98" s="141"/>
      <c r="D98" s="141"/>
      <c r="E98" s="141"/>
      <c r="F98" s="141"/>
      <c r="G98" s="141"/>
      <c r="H98" s="63"/>
      <c r="I98" s="15">
        <f>SUM(H100:H103)</f>
        <v>19800</v>
      </c>
      <c r="J98" s="58"/>
      <c r="K98" s="58"/>
      <c r="L98" s="58"/>
    </row>
    <row r="99" spans="1:12" ht="16.5" customHeight="1">
      <c r="A99" s="65"/>
      <c r="B99" s="121"/>
      <c r="C99" s="121"/>
      <c r="D99" s="121"/>
      <c r="E99" s="121"/>
      <c r="F99" s="121"/>
      <c r="G99" s="121"/>
      <c r="H99" s="63"/>
      <c r="J99" s="58"/>
      <c r="K99" s="58"/>
      <c r="L99" s="58"/>
    </row>
    <row r="100" spans="1:12" ht="16.5" customHeight="1">
      <c r="A100" s="65"/>
      <c r="B100" s="135" t="s">
        <v>591</v>
      </c>
      <c r="C100" s="135"/>
      <c r="D100" s="135"/>
      <c r="E100" s="135"/>
      <c r="F100" s="135"/>
      <c r="G100" s="135"/>
      <c r="H100" s="63">
        <v>3300</v>
      </c>
      <c r="I100" s="63"/>
      <c r="J100" s="58"/>
      <c r="K100" s="58"/>
      <c r="L100" s="58"/>
    </row>
    <row r="101" spans="1:12" ht="16.5" customHeight="1">
      <c r="A101" s="65"/>
      <c r="B101" s="135" t="s">
        <v>473</v>
      </c>
      <c r="C101" s="135"/>
      <c r="D101" s="135"/>
      <c r="E101" s="135"/>
      <c r="F101" s="135"/>
      <c r="G101" s="135"/>
      <c r="H101" s="63">
        <v>500</v>
      </c>
      <c r="I101" s="63"/>
      <c r="J101" s="58"/>
      <c r="K101" s="58"/>
      <c r="L101" s="58"/>
    </row>
    <row r="102" spans="1:12" ht="37.5" customHeight="1">
      <c r="A102" s="65"/>
      <c r="B102" s="148" t="s">
        <v>541</v>
      </c>
      <c r="C102" s="148"/>
      <c r="D102" s="148"/>
      <c r="E102" s="148"/>
      <c r="F102" s="148"/>
      <c r="G102" s="148"/>
      <c r="H102" s="63">
        <v>14000</v>
      </c>
      <c r="I102" s="63"/>
      <c r="J102" s="58"/>
      <c r="K102" s="58"/>
      <c r="L102" s="58"/>
    </row>
    <row r="103" spans="1:12" ht="16.5" customHeight="1">
      <c r="A103" s="65"/>
      <c r="B103" s="120" t="s">
        <v>330</v>
      </c>
      <c r="C103" s="252"/>
      <c r="D103" s="252"/>
      <c r="E103" s="252"/>
      <c r="F103" s="252"/>
      <c r="G103" s="252"/>
      <c r="H103" s="63">
        <v>2000</v>
      </c>
      <c r="I103" s="63"/>
      <c r="J103" s="58"/>
      <c r="K103" s="58"/>
      <c r="L103" s="58"/>
    </row>
    <row r="104" spans="1:12" ht="16.5" customHeight="1">
      <c r="A104" s="65"/>
      <c r="B104" s="135"/>
      <c r="C104" s="135"/>
      <c r="D104" s="135"/>
      <c r="E104" s="135"/>
      <c r="F104" s="135"/>
      <c r="G104" s="135"/>
      <c r="H104" s="63"/>
      <c r="I104" s="63"/>
      <c r="J104" s="58"/>
      <c r="K104" s="58"/>
      <c r="L104" s="58"/>
    </row>
    <row r="105" spans="1:12" ht="16.5" customHeight="1">
      <c r="A105" s="65"/>
      <c r="B105" s="135"/>
      <c r="C105" s="135"/>
      <c r="D105" s="135"/>
      <c r="E105" s="135"/>
      <c r="F105" s="135"/>
      <c r="G105" s="135"/>
      <c r="H105" s="63"/>
      <c r="I105" s="63"/>
      <c r="J105" s="58"/>
      <c r="K105" s="58"/>
      <c r="L105" s="58"/>
    </row>
    <row r="106" spans="1:12" ht="16.5" customHeight="1">
      <c r="A106" s="129" t="s">
        <v>5</v>
      </c>
      <c r="B106" s="129"/>
      <c r="C106" s="129"/>
      <c r="D106" s="129"/>
      <c r="E106" s="129"/>
      <c r="F106" s="129"/>
      <c r="G106" s="129"/>
      <c r="H106" s="63"/>
      <c r="I106" s="63"/>
      <c r="J106" s="58"/>
      <c r="K106" s="58"/>
      <c r="L106" s="58"/>
    </row>
    <row r="107" spans="1:12" ht="16.5" customHeight="1">
      <c r="A107" s="129"/>
      <c r="B107" s="129"/>
      <c r="C107" s="129"/>
      <c r="D107" s="129"/>
      <c r="E107" s="129"/>
      <c r="F107" s="129"/>
      <c r="G107" s="129"/>
      <c r="H107" s="63"/>
      <c r="I107" s="63"/>
      <c r="J107" s="15">
        <f>SUM(I109:I133)</f>
        <v>71900</v>
      </c>
      <c r="K107" s="58"/>
      <c r="L107" s="58"/>
    </row>
    <row r="108" spans="1:12" ht="16.5" customHeight="1">
      <c r="A108" s="46"/>
      <c r="B108" s="121"/>
      <c r="C108" s="121"/>
      <c r="D108" s="121"/>
      <c r="E108" s="121"/>
      <c r="F108" s="121"/>
      <c r="G108" s="121"/>
      <c r="H108" s="63"/>
      <c r="I108" s="63"/>
      <c r="K108" s="58"/>
      <c r="L108" s="58"/>
    </row>
    <row r="109" spans="1:12" ht="16.5" customHeight="1">
      <c r="A109" s="60" t="s">
        <v>529</v>
      </c>
      <c r="B109" s="145" t="s">
        <v>530</v>
      </c>
      <c r="C109" s="145"/>
      <c r="D109" s="145"/>
      <c r="E109" s="145"/>
      <c r="F109" s="145"/>
      <c r="G109" s="145"/>
      <c r="H109" s="63"/>
      <c r="I109" s="63"/>
      <c r="J109" s="58"/>
      <c r="K109" s="58"/>
      <c r="L109" s="58"/>
    </row>
    <row r="110" spans="1:12" ht="16.5" customHeight="1">
      <c r="A110" s="65"/>
      <c r="B110" s="135"/>
      <c r="C110" s="135"/>
      <c r="D110" s="135"/>
      <c r="E110" s="135"/>
      <c r="F110" s="135"/>
      <c r="G110" s="135"/>
      <c r="H110" s="63"/>
      <c r="I110" s="63"/>
      <c r="J110" s="58"/>
      <c r="K110" s="58"/>
      <c r="L110" s="58"/>
    </row>
    <row r="111" spans="1:12" ht="16.5" customHeight="1">
      <c r="A111" s="48">
        <v>70005</v>
      </c>
      <c r="B111" s="141" t="s">
        <v>593</v>
      </c>
      <c r="C111" s="141"/>
      <c r="D111" s="141"/>
      <c r="E111" s="141"/>
      <c r="F111" s="141"/>
      <c r="G111" s="141"/>
      <c r="H111" s="63"/>
      <c r="I111" s="15">
        <f>SUM(H113:H119)</f>
        <v>12000</v>
      </c>
      <c r="J111" s="58"/>
      <c r="K111" s="58"/>
      <c r="L111" s="58"/>
    </row>
    <row r="112" spans="1:12" ht="16.5" customHeight="1">
      <c r="A112" s="65"/>
      <c r="B112" s="121"/>
      <c r="C112" s="121"/>
      <c r="D112" s="121"/>
      <c r="E112" s="121"/>
      <c r="F112" s="121"/>
      <c r="G112" s="121"/>
      <c r="H112" s="63"/>
      <c r="J112" s="58"/>
      <c r="K112" s="58"/>
      <c r="L112" s="58"/>
    </row>
    <row r="113" spans="1:12" ht="16.5" customHeight="1">
      <c r="A113" s="65"/>
      <c r="B113" s="135" t="s">
        <v>594</v>
      </c>
      <c r="C113" s="135"/>
      <c r="D113" s="135"/>
      <c r="E113" s="135"/>
      <c r="F113" s="135"/>
      <c r="G113" s="135"/>
      <c r="H113" s="63">
        <v>1000</v>
      </c>
      <c r="I113" s="63"/>
      <c r="J113" s="58"/>
      <c r="K113" s="58"/>
      <c r="L113" s="58"/>
    </row>
    <row r="114" spans="1:12" ht="16.5" customHeight="1">
      <c r="A114" s="65"/>
      <c r="B114" s="135" t="s">
        <v>595</v>
      </c>
      <c r="C114" s="135"/>
      <c r="D114" s="135"/>
      <c r="E114" s="135"/>
      <c r="F114" s="135"/>
      <c r="G114" s="135"/>
      <c r="H114" s="63">
        <v>1000</v>
      </c>
      <c r="I114" s="63"/>
      <c r="J114" s="58"/>
      <c r="K114" s="58"/>
      <c r="L114" s="58"/>
    </row>
    <row r="115" spans="1:12" ht="16.5" customHeight="1">
      <c r="A115" s="65"/>
      <c r="B115" s="135" t="s">
        <v>596</v>
      </c>
      <c r="C115" s="135"/>
      <c r="D115" s="135"/>
      <c r="E115" s="135"/>
      <c r="F115" s="135"/>
      <c r="G115" s="135"/>
      <c r="H115" s="63">
        <v>1500</v>
      </c>
      <c r="I115" s="63"/>
      <c r="J115" s="58"/>
      <c r="K115" s="58"/>
      <c r="L115" s="58"/>
    </row>
    <row r="116" spans="1:12" ht="16.5" customHeight="1">
      <c r="A116" s="65"/>
      <c r="B116" s="135" t="s">
        <v>597</v>
      </c>
      <c r="C116" s="135"/>
      <c r="D116" s="135"/>
      <c r="E116" s="135"/>
      <c r="F116" s="135"/>
      <c r="G116" s="135"/>
      <c r="H116" s="63">
        <v>500</v>
      </c>
      <c r="I116" s="63"/>
      <c r="J116" s="58"/>
      <c r="K116" s="58"/>
      <c r="L116" s="58"/>
    </row>
    <row r="117" spans="1:12" ht="16.5" customHeight="1">
      <c r="A117" s="65"/>
      <c r="B117" s="135" t="s">
        <v>598</v>
      </c>
      <c r="C117" s="135"/>
      <c r="D117" s="135"/>
      <c r="E117" s="135"/>
      <c r="F117" s="135"/>
      <c r="G117" s="135"/>
      <c r="H117" s="63">
        <v>5000</v>
      </c>
      <c r="I117" s="63"/>
      <c r="J117" s="58"/>
      <c r="K117" s="58"/>
      <c r="L117" s="58"/>
    </row>
    <row r="118" spans="1:12" ht="16.5" customHeight="1">
      <c r="A118" s="65"/>
      <c r="B118" s="135" t="s">
        <v>599</v>
      </c>
      <c r="C118" s="135"/>
      <c r="D118" s="135"/>
      <c r="E118" s="135"/>
      <c r="F118" s="135"/>
      <c r="G118" s="135"/>
      <c r="H118" s="63">
        <v>2000</v>
      </c>
      <c r="I118" s="63"/>
      <c r="J118" s="58"/>
      <c r="K118" s="58"/>
      <c r="L118" s="58"/>
    </row>
    <row r="119" spans="1:12" ht="16.5" customHeight="1">
      <c r="A119" s="65"/>
      <c r="B119" s="135" t="s">
        <v>600</v>
      </c>
      <c r="C119" s="135"/>
      <c r="D119" s="135"/>
      <c r="E119" s="135"/>
      <c r="F119" s="135"/>
      <c r="G119" s="135"/>
      <c r="H119" s="63">
        <v>1000</v>
      </c>
      <c r="I119" s="63"/>
      <c r="J119" s="58"/>
      <c r="K119" s="58"/>
      <c r="L119" s="58"/>
    </row>
    <row r="120" spans="1:12" ht="16.5" customHeight="1">
      <c r="A120" s="65"/>
      <c r="B120" s="136"/>
      <c r="C120" s="136"/>
      <c r="D120" s="136"/>
      <c r="E120" s="136"/>
      <c r="F120" s="136"/>
      <c r="G120" s="136"/>
      <c r="H120" s="63"/>
      <c r="I120" s="63"/>
      <c r="J120" s="58"/>
      <c r="K120" s="58"/>
      <c r="L120" s="58"/>
    </row>
    <row r="121" spans="1:12" ht="16.5" customHeight="1">
      <c r="A121" s="65"/>
      <c r="B121" s="135"/>
      <c r="C121" s="135"/>
      <c r="D121" s="135"/>
      <c r="E121" s="135"/>
      <c r="F121" s="135"/>
      <c r="G121" s="135"/>
      <c r="H121" s="63"/>
      <c r="I121" s="63"/>
      <c r="J121" s="58"/>
      <c r="K121" s="58"/>
      <c r="L121" s="58"/>
    </row>
    <row r="122" spans="1:12" ht="16.5" customHeight="1">
      <c r="A122" s="48">
        <v>70095</v>
      </c>
      <c r="B122" s="141" t="s">
        <v>575</v>
      </c>
      <c r="C122" s="141"/>
      <c r="D122" s="141"/>
      <c r="E122" s="141"/>
      <c r="F122" s="141"/>
      <c r="G122" s="141"/>
      <c r="H122" s="63"/>
      <c r="I122" s="15">
        <f>SUM(H124:H138)</f>
        <v>59900</v>
      </c>
      <c r="J122" s="58"/>
      <c r="K122" s="58"/>
      <c r="L122" s="58"/>
    </row>
    <row r="123" spans="1:12" ht="16.5" customHeight="1">
      <c r="A123" s="65"/>
      <c r="B123" s="121"/>
      <c r="C123" s="121"/>
      <c r="D123" s="121"/>
      <c r="E123" s="121"/>
      <c r="F123" s="121"/>
      <c r="G123" s="121"/>
      <c r="H123" s="63"/>
      <c r="J123" s="58"/>
      <c r="K123" s="58"/>
      <c r="L123" s="58"/>
    </row>
    <row r="124" spans="1:12" ht="27" customHeight="1">
      <c r="A124" s="65"/>
      <c r="B124" s="114" t="s">
        <v>380</v>
      </c>
      <c r="C124" s="148"/>
      <c r="D124" s="148"/>
      <c r="E124" s="148"/>
      <c r="F124" s="148"/>
      <c r="G124" s="148"/>
      <c r="H124" s="63">
        <v>7000</v>
      </c>
      <c r="I124" s="63"/>
      <c r="J124" s="58"/>
      <c r="K124" s="58"/>
      <c r="L124" s="58"/>
    </row>
    <row r="125" spans="1:12" ht="28.5" customHeight="1">
      <c r="A125" s="65"/>
      <c r="B125" s="148" t="s">
        <v>138</v>
      </c>
      <c r="C125" s="148"/>
      <c r="D125" s="148"/>
      <c r="E125" s="148"/>
      <c r="F125" s="148"/>
      <c r="G125" s="148"/>
      <c r="H125" s="63">
        <v>2000</v>
      </c>
      <c r="I125" s="63"/>
      <c r="J125" s="58"/>
      <c r="K125" s="58"/>
      <c r="L125" s="58"/>
    </row>
    <row r="126" spans="1:12" ht="28.5" customHeight="1">
      <c r="A126" s="65"/>
      <c r="B126" s="148" t="s">
        <v>542</v>
      </c>
      <c r="C126" s="148"/>
      <c r="D126" s="148"/>
      <c r="E126" s="148"/>
      <c r="F126" s="148"/>
      <c r="G126" s="148"/>
      <c r="H126" s="63">
        <v>3000</v>
      </c>
      <c r="I126" s="63"/>
      <c r="J126" s="58"/>
      <c r="K126" s="58"/>
      <c r="L126" s="58"/>
    </row>
    <row r="127" spans="1:12" ht="27" customHeight="1">
      <c r="A127" s="65"/>
      <c r="B127" s="148" t="s">
        <v>328</v>
      </c>
      <c r="C127" s="148"/>
      <c r="D127" s="148"/>
      <c r="E127" s="148"/>
      <c r="F127" s="148"/>
      <c r="G127" s="148"/>
      <c r="H127" s="63">
        <v>1600</v>
      </c>
      <c r="I127" s="63"/>
      <c r="J127" s="58"/>
      <c r="K127" s="58"/>
      <c r="L127" s="58"/>
    </row>
    <row r="128" spans="1:12" ht="16.5" customHeight="1">
      <c r="A128" s="65"/>
      <c r="B128" s="135" t="s">
        <v>558</v>
      </c>
      <c r="C128" s="135"/>
      <c r="D128" s="135"/>
      <c r="E128" s="135"/>
      <c r="F128" s="135"/>
      <c r="G128" s="135"/>
      <c r="H128" s="63">
        <v>300</v>
      </c>
      <c r="I128" s="63"/>
      <c r="J128" s="58"/>
      <c r="K128" s="58"/>
      <c r="L128" s="58"/>
    </row>
    <row r="129" spans="1:12" ht="16.5" customHeight="1">
      <c r="A129" s="65"/>
      <c r="B129" s="135" t="s">
        <v>601</v>
      </c>
      <c r="C129" s="135"/>
      <c r="D129" s="135"/>
      <c r="E129" s="135"/>
      <c r="F129" s="135"/>
      <c r="G129" s="135"/>
      <c r="H129" s="63">
        <v>300</v>
      </c>
      <c r="I129" s="63"/>
      <c r="J129" s="58"/>
      <c r="K129" s="58"/>
      <c r="L129" s="58"/>
    </row>
    <row r="130" spans="1:12" ht="16.5" customHeight="1">
      <c r="A130" s="65"/>
      <c r="B130" s="135" t="s">
        <v>602</v>
      </c>
      <c r="C130" s="135"/>
      <c r="D130" s="135"/>
      <c r="E130" s="135"/>
      <c r="F130" s="135"/>
      <c r="G130" s="135"/>
      <c r="H130" s="63">
        <v>400</v>
      </c>
      <c r="I130" s="63"/>
      <c r="J130" s="58"/>
      <c r="K130" s="58"/>
      <c r="L130" s="58"/>
    </row>
    <row r="131" spans="1:12" ht="30" customHeight="1">
      <c r="A131" s="65"/>
      <c r="B131" s="148" t="s">
        <v>717</v>
      </c>
      <c r="C131" s="148"/>
      <c r="D131" s="148"/>
      <c r="E131" s="148"/>
      <c r="F131" s="148"/>
      <c r="G131" s="148"/>
      <c r="H131" s="63">
        <v>1500</v>
      </c>
      <c r="I131" s="63"/>
      <c r="J131" s="58"/>
      <c r="K131" s="58"/>
      <c r="L131" s="58"/>
    </row>
    <row r="132" spans="1:12" ht="16.5" customHeight="1">
      <c r="A132" s="65"/>
      <c r="B132" s="135" t="s">
        <v>603</v>
      </c>
      <c r="C132" s="135"/>
      <c r="D132" s="135"/>
      <c r="E132" s="135"/>
      <c r="F132" s="135"/>
      <c r="G132" s="135"/>
      <c r="H132" s="63">
        <v>500</v>
      </c>
      <c r="I132" s="63"/>
      <c r="J132" s="58"/>
      <c r="K132" s="58"/>
      <c r="L132" s="58"/>
    </row>
    <row r="133" spans="1:12" ht="16.5" customHeight="1">
      <c r="A133" s="65"/>
      <c r="B133" s="135" t="s">
        <v>604</v>
      </c>
      <c r="C133" s="135"/>
      <c r="D133" s="135"/>
      <c r="E133" s="135"/>
      <c r="F133" s="135"/>
      <c r="G133" s="135"/>
      <c r="H133" s="63">
        <v>32000</v>
      </c>
      <c r="I133" s="63"/>
      <c r="J133" s="58"/>
      <c r="K133" s="58"/>
      <c r="L133" s="58"/>
    </row>
    <row r="134" spans="1:12" ht="16.5" customHeight="1">
      <c r="A134" s="65"/>
      <c r="B134" s="135" t="s">
        <v>580</v>
      </c>
      <c r="C134" s="135"/>
      <c r="D134" s="135"/>
      <c r="E134" s="135"/>
      <c r="F134" s="135"/>
      <c r="G134" s="135"/>
      <c r="H134" s="63">
        <v>5700</v>
      </c>
      <c r="I134" s="63"/>
      <c r="J134" s="58"/>
      <c r="K134" s="58"/>
      <c r="L134" s="58"/>
    </row>
    <row r="135" spans="1:12" ht="16.5" customHeight="1">
      <c r="A135" s="65"/>
      <c r="B135" s="135" t="s">
        <v>581</v>
      </c>
      <c r="C135" s="135"/>
      <c r="D135" s="135"/>
      <c r="E135" s="135"/>
      <c r="F135" s="135"/>
      <c r="G135" s="135"/>
      <c r="H135" s="63">
        <v>1100</v>
      </c>
      <c r="I135" s="63"/>
      <c r="J135" s="58"/>
      <c r="K135" s="58"/>
      <c r="L135" s="58"/>
    </row>
    <row r="136" spans="1:12" ht="16.5" customHeight="1">
      <c r="A136" s="65"/>
      <c r="B136" s="135" t="s">
        <v>605</v>
      </c>
      <c r="C136" s="135"/>
      <c r="D136" s="135"/>
      <c r="E136" s="135"/>
      <c r="F136" s="135"/>
      <c r="G136" s="135"/>
      <c r="H136" s="63">
        <v>1000</v>
      </c>
      <c r="I136" s="63"/>
      <c r="J136" s="58"/>
      <c r="K136" s="58"/>
      <c r="L136" s="58"/>
    </row>
    <row r="137" spans="1:12" ht="16.5" customHeight="1">
      <c r="A137" s="65"/>
      <c r="B137" s="135" t="s">
        <v>560</v>
      </c>
      <c r="C137" s="135"/>
      <c r="D137" s="135"/>
      <c r="E137" s="135"/>
      <c r="F137" s="135"/>
      <c r="G137" s="135"/>
      <c r="H137" s="63">
        <v>3000</v>
      </c>
      <c r="I137" s="63"/>
      <c r="J137" s="58"/>
      <c r="K137" s="58"/>
      <c r="L137" s="58"/>
    </row>
    <row r="138" spans="1:12" ht="16.5" customHeight="1">
      <c r="A138" s="65"/>
      <c r="B138" s="135" t="s">
        <v>612</v>
      </c>
      <c r="C138" s="135"/>
      <c r="D138" s="135"/>
      <c r="E138" s="135"/>
      <c r="F138" s="135"/>
      <c r="G138" s="135"/>
      <c r="H138" s="63">
        <v>500</v>
      </c>
      <c r="I138" s="63"/>
      <c r="J138" s="58"/>
      <c r="K138" s="58"/>
      <c r="L138" s="58"/>
    </row>
    <row r="139" spans="1:12" ht="16.5" customHeight="1">
      <c r="A139" s="65"/>
      <c r="B139" s="136"/>
      <c r="C139" s="136"/>
      <c r="D139" s="136"/>
      <c r="E139" s="136"/>
      <c r="F139" s="136"/>
      <c r="G139" s="136"/>
      <c r="H139" s="63"/>
      <c r="I139" s="63"/>
      <c r="J139" s="58"/>
      <c r="K139" s="58"/>
      <c r="L139" s="58"/>
    </row>
    <row r="140" spans="1:12" ht="16.5" customHeight="1">
      <c r="A140" s="65"/>
      <c r="B140" s="136"/>
      <c r="C140" s="136"/>
      <c r="D140" s="136"/>
      <c r="E140" s="136"/>
      <c r="F140" s="136"/>
      <c r="G140" s="136"/>
      <c r="H140" s="63"/>
      <c r="I140" s="63"/>
      <c r="J140" s="58"/>
      <c r="K140" s="58"/>
      <c r="L140" s="58"/>
    </row>
    <row r="141" spans="1:12" ht="16.5" customHeight="1">
      <c r="A141" s="65"/>
      <c r="B141" s="135"/>
      <c r="C141" s="135"/>
      <c r="D141" s="135"/>
      <c r="E141" s="135"/>
      <c r="F141" s="135"/>
      <c r="G141" s="135"/>
      <c r="H141" s="63"/>
      <c r="I141" s="63"/>
      <c r="J141" s="58"/>
      <c r="K141" s="58"/>
      <c r="L141" s="58"/>
    </row>
    <row r="142" spans="1:12" ht="16.5" customHeight="1">
      <c r="A142" s="129" t="s">
        <v>481</v>
      </c>
      <c r="B142" s="129"/>
      <c r="C142" s="129"/>
      <c r="D142" s="129"/>
      <c r="E142" s="129"/>
      <c r="F142" s="129"/>
      <c r="G142" s="129"/>
      <c r="H142" s="63"/>
      <c r="I142" s="63"/>
      <c r="J142" s="58"/>
      <c r="K142" s="58"/>
      <c r="L142" s="58"/>
    </row>
    <row r="143" spans="1:12" ht="16.5" customHeight="1">
      <c r="A143" s="129"/>
      <c r="B143" s="129"/>
      <c r="C143" s="129"/>
      <c r="D143" s="129"/>
      <c r="E143" s="129"/>
      <c r="F143" s="129"/>
      <c r="G143" s="129"/>
      <c r="H143" s="63"/>
      <c r="I143" s="63"/>
      <c r="J143" s="15">
        <f>SUM(I145:I153)</f>
        <v>80000</v>
      </c>
      <c r="K143" s="58"/>
      <c r="L143" s="58"/>
    </row>
    <row r="144" spans="1:12" ht="16.5" customHeight="1">
      <c r="A144" s="46"/>
      <c r="B144" s="121"/>
      <c r="C144" s="121"/>
      <c r="D144" s="121"/>
      <c r="E144" s="121"/>
      <c r="F144" s="121"/>
      <c r="G144" s="121"/>
      <c r="H144" s="63"/>
      <c r="I144" s="63"/>
      <c r="K144" s="58"/>
      <c r="L144" s="58"/>
    </row>
    <row r="145" spans="1:12" ht="16.5" customHeight="1">
      <c r="A145" s="60" t="s">
        <v>529</v>
      </c>
      <c r="B145" s="145" t="s">
        <v>530</v>
      </c>
      <c r="C145" s="145"/>
      <c r="D145" s="145"/>
      <c r="E145" s="145"/>
      <c r="F145" s="145"/>
      <c r="G145" s="145"/>
      <c r="H145" s="63"/>
      <c r="I145" s="63"/>
      <c r="J145" s="58"/>
      <c r="K145" s="58"/>
      <c r="L145" s="58"/>
    </row>
    <row r="146" spans="1:12" ht="16.5" customHeight="1">
      <c r="A146" s="65"/>
      <c r="B146" s="135"/>
      <c r="C146" s="135"/>
      <c r="D146" s="135"/>
      <c r="E146" s="135"/>
      <c r="F146" s="135"/>
      <c r="G146" s="135"/>
      <c r="H146" s="63"/>
      <c r="I146" s="63"/>
      <c r="J146" s="58"/>
      <c r="K146" s="58"/>
      <c r="L146" s="58"/>
    </row>
    <row r="147" spans="1:12" ht="16.5" customHeight="1">
      <c r="A147" s="48">
        <v>71003</v>
      </c>
      <c r="B147" s="141" t="s">
        <v>613</v>
      </c>
      <c r="C147" s="141"/>
      <c r="D147" s="141"/>
      <c r="E147" s="141"/>
      <c r="F147" s="141"/>
      <c r="G147" s="141"/>
      <c r="H147" s="63"/>
      <c r="I147" s="15">
        <f>SUM(H149:H152)</f>
        <v>80000</v>
      </c>
      <c r="J147" s="58"/>
      <c r="K147" s="58"/>
      <c r="L147" s="58"/>
    </row>
    <row r="148" spans="1:12" ht="16.5" customHeight="1">
      <c r="A148" s="48"/>
      <c r="B148" s="121"/>
      <c r="C148" s="121"/>
      <c r="D148" s="121"/>
      <c r="E148" s="121"/>
      <c r="F148" s="121"/>
      <c r="G148" s="121"/>
      <c r="H148" s="63"/>
      <c r="J148" s="58"/>
      <c r="K148" s="58"/>
      <c r="L148" s="58"/>
    </row>
    <row r="149" spans="1:12" ht="27" customHeight="1">
      <c r="A149" s="65"/>
      <c r="B149" s="148" t="s">
        <v>543</v>
      </c>
      <c r="C149" s="148"/>
      <c r="D149" s="148"/>
      <c r="E149" s="148"/>
      <c r="F149" s="148"/>
      <c r="G149" s="148"/>
      <c r="H149" s="90">
        <v>61000</v>
      </c>
      <c r="I149" s="63"/>
      <c r="J149" s="58"/>
      <c r="K149" s="58"/>
      <c r="L149" s="58"/>
    </row>
    <row r="150" spans="1:12" ht="28.5" customHeight="1">
      <c r="A150" s="65"/>
      <c r="B150" s="148" t="s">
        <v>544</v>
      </c>
      <c r="C150" s="148"/>
      <c r="D150" s="148"/>
      <c r="E150" s="148"/>
      <c r="F150" s="148"/>
      <c r="G150" s="148"/>
      <c r="H150" s="90">
        <v>15000</v>
      </c>
      <c r="I150" s="63"/>
      <c r="J150" s="58"/>
      <c r="K150" s="58"/>
      <c r="L150" s="58"/>
    </row>
    <row r="151" spans="1:12" ht="27.75" customHeight="1">
      <c r="A151" s="65"/>
      <c r="B151" s="148" t="s">
        <v>719</v>
      </c>
      <c r="C151" s="148"/>
      <c r="D151" s="148"/>
      <c r="E151" s="148"/>
      <c r="F151" s="148"/>
      <c r="G151" s="148"/>
      <c r="H151" s="90">
        <v>3000</v>
      </c>
      <c r="I151" s="63"/>
      <c r="J151" s="58"/>
      <c r="K151" s="58"/>
      <c r="L151" s="58"/>
    </row>
    <row r="152" spans="1:12" ht="26.25" customHeight="1">
      <c r="A152" s="65"/>
      <c r="B152" s="148" t="s">
        <v>718</v>
      </c>
      <c r="C152" s="148"/>
      <c r="D152" s="148"/>
      <c r="E152" s="148"/>
      <c r="F152" s="148"/>
      <c r="G152" s="148"/>
      <c r="H152" s="90">
        <v>1000</v>
      </c>
      <c r="I152" s="63"/>
      <c r="J152" s="58"/>
      <c r="K152" s="58"/>
      <c r="L152" s="58"/>
    </row>
    <row r="153" spans="1:12" ht="16.5" customHeight="1">
      <c r="A153" s="28"/>
      <c r="B153" s="107" t="s">
        <v>708</v>
      </c>
      <c r="C153" s="107"/>
      <c r="D153" s="107"/>
      <c r="E153" s="107"/>
      <c r="F153" s="107"/>
      <c r="G153" s="107"/>
      <c r="H153" s="58"/>
      <c r="I153" s="63"/>
      <c r="J153" s="58"/>
      <c r="K153" s="58"/>
      <c r="L153" s="58"/>
    </row>
    <row r="154" spans="1:12" ht="16.5" customHeight="1">
      <c r="A154" s="65"/>
      <c r="B154" s="136"/>
      <c r="C154" s="136"/>
      <c r="D154" s="136"/>
      <c r="E154" s="136"/>
      <c r="F154" s="136"/>
      <c r="G154" s="136"/>
      <c r="H154" s="63"/>
      <c r="I154" s="63"/>
      <c r="J154" s="58"/>
      <c r="K154" s="58"/>
      <c r="L154" s="58"/>
    </row>
    <row r="155" spans="1:12" ht="16.5" customHeight="1">
      <c r="A155" s="65"/>
      <c r="B155" s="135"/>
      <c r="C155" s="135"/>
      <c r="D155" s="135"/>
      <c r="E155" s="135"/>
      <c r="F155" s="135"/>
      <c r="G155" s="135"/>
      <c r="H155" s="63"/>
      <c r="I155" s="63"/>
      <c r="J155" s="58"/>
      <c r="K155" s="58"/>
      <c r="L155" s="58"/>
    </row>
    <row r="156" spans="1:12" ht="16.5" customHeight="1">
      <c r="A156" s="129" t="s">
        <v>482</v>
      </c>
      <c r="B156" s="129"/>
      <c r="C156" s="129"/>
      <c r="D156" s="129"/>
      <c r="E156" s="129"/>
      <c r="F156" s="129"/>
      <c r="G156" s="129"/>
      <c r="H156" s="63"/>
      <c r="I156" s="63"/>
      <c r="J156" s="58"/>
      <c r="K156" s="58"/>
      <c r="L156" s="58"/>
    </row>
    <row r="157" spans="1:12" ht="16.5" customHeight="1">
      <c r="A157" s="129"/>
      <c r="B157" s="129"/>
      <c r="C157" s="129"/>
      <c r="D157" s="129"/>
      <c r="E157" s="129"/>
      <c r="F157" s="129"/>
      <c r="G157" s="129"/>
      <c r="H157" s="63"/>
      <c r="I157" s="63"/>
      <c r="J157" s="15">
        <f>SUM(I159:I217)</f>
        <v>670810</v>
      </c>
      <c r="K157" s="58"/>
      <c r="L157" s="58"/>
    </row>
    <row r="158" spans="1:12" ht="16.5" customHeight="1">
      <c r="A158" s="65"/>
      <c r="B158" s="121"/>
      <c r="C158" s="121"/>
      <c r="D158" s="121"/>
      <c r="E158" s="121"/>
      <c r="F158" s="121"/>
      <c r="G158" s="121"/>
      <c r="H158" s="63"/>
      <c r="I158" s="63"/>
      <c r="K158" s="58"/>
      <c r="L158" s="58"/>
    </row>
    <row r="159" spans="1:12" ht="16.5" customHeight="1">
      <c r="A159" s="60" t="s">
        <v>529</v>
      </c>
      <c r="B159" s="145" t="s">
        <v>530</v>
      </c>
      <c r="C159" s="145"/>
      <c r="D159" s="145"/>
      <c r="E159" s="145"/>
      <c r="F159" s="145"/>
      <c r="G159" s="145"/>
      <c r="H159" s="63"/>
      <c r="I159" s="63"/>
      <c r="J159" s="58"/>
      <c r="K159" s="58"/>
      <c r="L159" s="58"/>
    </row>
    <row r="160" spans="1:12" ht="16.5" customHeight="1">
      <c r="A160" s="65"/>
      <c r="B160" s="135"/>
      <c r="C160" s="135"/>
      <c r="D160" s="135"/>
      <c r="E160" s="135"/>
      <c r="F160" s="135"/>
      <c r="G160" s="135"/>
      <c r="H160" s="63"/>
      <c r="I160" s="63"/>
      <c r="J160" s="58"/>
      <c r="K160" s="58"/>
      <c r="L160" s="58"/>
    </row>
    <row r="161" spans="1:12" ht="16.5" customHeight="1">
      <c r="A161" s="48">
        <v>75011</v>
      </c>
      <c r="B161" s="141" t="s">
        <v>614</v>
      </c>
      <c r="C161" s="141"/>
      <c r="D161" s="141"/>
      <c r="E161" s="141"/>
      <c r="F161" s="141"/>
      <c r="G161" s="141"/>
      <c r="H161" s="63"/>
      <c r="I161" s="15">
        <f>SUM(H163:H166)</f>
        <v>32800</v>
      </c>
      <c r="J161" s="58"/>
      <c r="K161" s="58"/>
      <c r="L161" s="58"/>
    </row>
    <row r="162" spans="1:12" ht="16.5" customHeight="1">
      <c r="A162" s="65"/>
      <c r="B162" s="121"/>
      <c r="C162" s="121"/>
      <c r="D162" s="121"/>
      <c r="E162" s="121"/>
      <c r="F162" s="121"/>
      <c r="G162" s="121"/>
      <c r="H162" s="63"/>
      <c r="J162" s="58"/>
      <c r="K162" s="58"/>
      <c r="L162" s="58"/>
    </row>
    <row r="163" spans="1:12" ht="28.5" customHeight="1">
      <c r="A163" s="65"/>
      <c r="B163" s="148" t="s">
        <v>615</v>
      </c>
      <c r="C163" s="148"/>
      <c r="D163" s="148"/>
      <c r="E163" s="148"/>
      <c r="F163" s="148"/>
      <c r="G163" s="148"/>
      <c r="H163" s="63">
        <v>23200</v>
      </c>
      <c r="I163" s="63"/>
      <c r="J163" s="58"/>
      <c r="K163" s="58"/>
      <c r="L163" s="58"/>
    </row>
    <row r="164" spans="1:12" ht="16.5" customHeight="1">
      <c r="A164" s="65"/>
      <c r="B164" s="135" t="s">
        <v>580</v>
      </c>
      <c r="C164" s="135"/>
      <c r="D164" s="135"/>
      <c r="E164" s="135"/>
      <c r="F164" s="135"/>
      <c r="G164" s="135"/>
      <c r="H164" s="63">
        <v>4000</v>
      </c>
      <c r="I164" s="63"/>
      <c r="J164" s="58"/>
      <c r="K164" s="58"/>
      <c r="L164" s="58"/>
    </row>
    <row r="165" spans="1:12" ht="16.5" customHeight="1">
      <c r="A165" s="65"/>
      <c r="B165" s="135" t="s">
        <v>581</v>
      </c>
      <c r="C165" s="135"/>
      <c r="D165" s="135"/>
      <c r="E165" s="135"/>
      <c r="F165" s="135"/>
      <c r="G165" s="135"/>
      <c r="H165" s="63">
        <v>600</v>
      </c>
      <c r="I165" s="63"/>
      <c r="J165" s="58"/>
      <c r="K165" s="58"/>
      <c r="L165" s="58"/>
    </row>
    <row r="166" spans="1:12" ht="18" customHeight="1">
      <c r="A166" s="65"/>
      <c r="B166" s="135" t="s">
        <v>616</v>
      </c>
      <c r="C166" s="135"/>
      <c r="D166" s="135"/>
      <c r="E166" s="135"/>
      <c r="F166" s="135"/>
      <c r="G166" s="135"/>
      <c r="H166" s="63">
        <v>5000</v>
      </c>
      <c r="I166" s="63"/>
      <c r="J166" s="58"/>
      <c r="K166" s="58"/>
      <c r="L166" s="58"/>
    </row>
    <row r="167" spans="1:12" ht="16.5" customHeight="1">
      <c r="A167" s="65"/>
      <c r="B167" s="135"/>
      <c r="C167" s="135"/>
      <c r="D167" s="135"/>
      <c r="E167" s="135"/>
      <c r="F167" s="135"/>
      <c r="G167" s="135"/>
      <c r="H167" s="63"/>
      <c r="I167" s="63"/>
      <c r="J167" s="58"/>
      <c r="K167" s="58"/>
      <c r="L167" s="58"/>
    </row>
    <row r="168" spans="1:12" ht="16.5" customHeight="1">
      <c r="A168" s="48">
        <v>75022</v>
      </c>
      <c r="B168" s="141" t="s">
        <v>617</v>
      </c>
      <c r="C168" s="141"/>
      <c r="D168" s="141"/>
      <c r="E168" s="141"/>
      <c r="F168" s="141"/>
      <c r="G168" s="141"/>
      <c r="H168" s="63"/>
      <c r="I168" s="15">
        <f>SUM(H170:H170)</f>
        <v>25000</v>
      </c>
      <c r="J168" s="58"/>
      <c r="K168" s="58"/>
      <c r="L168" s="58"/>
    </row>
    <row r="169" spans="1:12" ht="16.5" customHeight="1">
      <c r="A169" s="65"/>
      <c r="B169" s="121"/>
      <c r="C169" s="121"/>
      <c r="D169" s="121"/>
      <c r="E169" s="121"/>
      <c r="F169" s="121"/>
      <c r="G169" s="121"/>
      <c r="H169" s="63"/>
      <c r="J169" s="58"/>
      <c r="K169" s="58"/>
      <c r="L169" s="58"/>
    </row>
    <row r="170" spans="1:12" ht="26.25" customHeight="1">
      <c r="A170" s="65"/>
      <c r="B170" s="148" t="s">
        <v>618</v>
      </c>
      <c r="C170" s="148"/>
      <c r="D170" s="148"/>
      <c r="E170" s="148"/>
      <c r="F170" s="148"/>
      <c r="G170" s="148"/>
      <c r="H170" s="63">
        <v>25000</v>
      </c>
      <c r="I170" s="63"/>
      <c r="J170" s="58"/>
      <c r="K170" s="58"/>
      <c r="L170" s="58"/>
    </row>
    <row r="171" spans="1:12" ht="16.5" customHeight="1">
      <c r="A171" s="65"/>
      <c r="B171" s="135"/>
      <c r="C171" s="135"/>
      <c r="D171" s="135"/>
      <c r="E171" s="135"/>
      <c r="F171" s="135"/>
      <c r="G171" s="135"/>
      <c r="H171" s="63"/>
      <c r="I171" s="63"/>
      <c r="J171" s="58"/>
      <c r="K171" s="58"/>
      <c r="L171" s="58"/>
    </row>
    <row r="172" spans="1:12" ht="16.5" customHeight="1">
      <c r="A172" s="48">
        <v>75023</v>
      </c>
      <c r="B172" s="141" t="s">
        <v>619</v>
      </c>
      <c r="C172" s="141"/>
      <c r="D172" s="141"/>
      <c r="E172" s="141"/>
      <c r="F172" s="141"/>
      <c r="G172" s="141"/>
      <c r="H172" s="63"/>
      <c r="I172" s="15">
        <f>SUM(H174:H208)</f>
        <v>594310</v>
      </c>
      <c r="J172" s="58"/>
      <c r="K172" s="58"/>
      <c r="L172" s="58"/>
    </row>
    <row r="173" spans="1:12" ht="16.5" customHeight="1">
      <c r="A173" s="65"/>
      <c r="B173" s="121"/>
      <c r="C173" s="121"/>
      <c r="D173" s="121"/>
      <c r="E173" s="121"/>
      <c r="F173" s="121"/>
      <c r="G173" s="121"/>
      <c r="H173" s="63"/>
      <c r="J173" s="58"/>
      <c r="K173" s="77"/>
      <c r="L173" s="58"/>
    </row>
    <row r="174" spans="1:12" ht="28.5" customHeight="1">
      <c r="A174" s="65"/>
      <c r="B174" s="148" t="s">
        <v>329</v>
      </c>
      <c r="C174" s="148"/>
      <c r="D174" s="148"/>
      <c r="E174" s="148"/>
      <c r="F174" s="148"/>
      <c r="G174" s="148"/>
      <c r="H174" s="63">
        <v>366000</v>
      </c>
      <c r="I174" s="63"/>
      <c r="J174" s="58"/>
      <c r="K174" s="58"/>
      <c r="L174" s="58"/>
    </row>
    <row r="175" spans="1:12" ht="16.5" customHeight="1">
      <c r="A175" s="65"/>
      <c r="B175" s="135" t="s">
        <v>620</v>
      </c>
      <c r="C175" s="135"/>
      <c r="D175" s="135"/>
      <c r="E175" s="135"/>
      <c r="F175" s="135"/>
      <c r="G175" s="135"/>
      <c r="H175" s="63">
        <v>25000</v>
      </c>
      <c r="I175" s="63"/>
      <c r="J175" s="58"/>
      <c r="K175" s="58"/>
      <c r="L175" s="58"/>
    </row>
    <row r="176" spans="1:12" ht="16.5" customHeight="1">
      <c r="A176" s="65"/>
      <c r="B176" s="135" t="s">
        <v>580</v>
      </c>
      <c r="C176" s="135"/>
      <c r="D176" s="135"/>
      <c r="E176" s="135"/>
      <c r="F176" s="135"/>
      <c r="G176" s="135"/>
      <c r="H176" s="63">
        <v>66000</v>
      </c>
      <c r="I176" s="63"/>
      <c r="J176" s="58"/>
      <c r="K176" s="58"/>
      <c r="L176" s="58"/>
    </row>
    <row r="177" spans="1:12" ht="16.5" customHeight="1">
      <c r="A177" s="65"/>
      <c r="B177" s="135" t="s">
        <v>581</v>
      </c>
      <c r="C177" s="135"/>
      <c r="D177" s="135"/>
      <c r="E177" s="135"/>
      <c r="F177" s="135"/>
      <c r="G177" s="135"/>
      <c r="H177" s="63">
        <v>9300</v>
      </c>
      <c r="I177" s="63"/>
      <c r="J177" s="58"/>
      <c r="K177" s="58"/>
      <c r="L177" s="58"/>
    </row>
    <row r="178" spans="1:12" ht="16.5" customHeight="1">
      <c r="A178" s="65"/>
      <c r="B178" s="135" t="s">
        <v>621</v>
      </c>
      <c r="C178" s="135"/>
      <c r="D178" s="135"/>
      <c r="E178" s="135"/>
      <c r="F178" s="135"/>
      <c r="G178" s="135"/>
      <c r="H178" s="63">
        <v>10870</v>
      </c>
      <c r="I178" s="63"/>
      <c r="J178" s="58"/>
      <c r="K178" s="58"/>
      <c r="L178" s="58"/>
    </row>
    <row r="179" spans="1:12" ht="16.5" customHeight="1">
      <c r="A179" s="65"/>
      <c r="B179" s="135" t="s">
        <v>537</v>
      </c>
      <c r="C179" s="135"/>
      <c r="D179" s="135"/>
      <c r="E179" s="135"/>
      <c r="F179" s="135"/>
      <c r="G179" s="135"/>
      <c r="H179" s="63">
        <v>4000</v>
      </c>
      <c r="I179" s="63"/>
      <c r="J179" s="58"/>
      <c r="K179" s="58"/>
      <c r="L179" s="58"/>
    </row>
    <row r="180" spans="1:12" ht="16.5" customHeight="1">
      <c r="A180" s="65"/>
      <c r="B180" s="135" t="s">
        <v>622</v>
      </c>
      <c r="C180" s="135"/>
      <c r="D180" s="135"/>
      <c r="E180" s="135"/>
      <c r="F180" s="135"/>
      <c r="G180" s="135"/>
      <c r="H180" s="63">
        <v>3500</v>
      </c>
      <c r="I180" s="63"/>
      <c r="J180" s="58"/>
      <c r="K180" s="58"/>
      <c r="L180" s="58"/>
    </row>
    <row r="181" spans="1:12" ht="16.5" customHeight="1">
      <c r="A181" s="65"/>
      <c r="B181" s="135" t="s">
        <v>623</v>
      </c>
      <c r="C181" s="135"/>
      <c r="D181" s="135"/>
      <c r="E181" s="135"/>
      <c r="F181" s="135"/>
      <c r="G181" s="135"/>
      <c r="H181" s="63">
        <v>3500</v>
      </c>
      <c r="I181" s="63"/>
      <c r="J181" s="58"/>
      <c r="K181" s="58"/>
      <c r="L181" s="58"/>
    </row>
    <row r="182" spans="1:12" ht="16.5" customHeight="1">
      <c r="A182" s="65"/>
      <c r="B182" s="135" t="s">
        <v>624</v>
      </c>
      <c r="C182" s="135"/>
      <c r="D182" s="135"/>
      <c r="E182" s="135"/>
      <c r="F182" s="135"/>
      <c r="G182" s="135"/>
      <c r="H182" s="63">
        <v>400</v>
      </c>
      <c r="I182" s="63"/>
      <c r="J182" s="58"/>
      <c r="K182" s="58"/>
      <c r="L182" s="58"/>
    </row>
    <row r="183" spans="1:12" ht="16.5" customHeight="1">
      <c r="A183" s="65"/>
      <c r="B183" s="135" t="s">
        <v>625</v>
      </c>
      <c r="C183" s="135"/>
      <c r="D183" s="135"/>
      <c r="E183" s="135"/>
      <c r="F183" s="135"/>
      <c r="G183" s="135"/>
      <c r="H183" s="63">
        <v>1000</v>
      </c>
      <c r="I183" s="63"/>
      <c r="J183" s="58"/>
      <c r="K183" s="58"/>
      <c r="L183" s="58"/>
    </row>
    <row r="184" spans="1:12" ht="16.5" customHeight="1">
      <c r="A184" s="65"/>
      <c r="B184" s="135" t="s">
        <v>626</v>
      </c>
      <c r="C184" s="135"/>
      <c r="D184" s="135"/>
      <c r="E184" s="135"/>
      <c r="F184" s="135"/>
      <c r="G184" s="135"/>
      <c r="H184" s="63">
        <v>10000</v>
      </c>
      <c r="I184" s="63"/>
      <c r="J184" s="58"/>
      <c r="K184" s="58"/>
      <c r="L184" s="58"/>
    </row>
    <row r="185" spans="1:12" ht="16.5" customHeight="1">
      <c r="A185" s="65"/>
      <c r="B185" s="135" t="s">
        <v>627</v>
      </c>
      <c r="C185" s="135"/>
      <c r="D185" s="135"/>
      <c r="E185" s="135"/>
      <c r="F185" s="135"/>
      <c r="G185" s="135"/>
      <c r="H185" s="63">
        <v>1700</v>
      </c>
      <c r="I185" s="63"/>
      <c r="J185" s="58"/>
      <c r="K185" s="58"/>
      <c r="L185" s="58"/>
    </row>
    <row r="186" spans="1:12" ht="16.5" customHeight="1">
      <c r="A186" s="65"/>
      <c r="B186" s="135" t="s">
        <v>628</v>
      </c>
      <c r="C186" s="135"/>
      <c r="D186" s="135"/>
      <c r="E186" s="135"/>
      <c r="F186" s="135"/>
      <c r="G186" s="135"/>
      <c r="H186" s="63">
        <v>3000</v>
      </c>
      <c r="I186" s="63"/>
      <c r="J186" s="58"/>
      <c r="K186" s="58"/>
      <c r="L186" s="58"/>
    </row>
    <row r="187" spans="1:12" ht="16.5" customHeight="1">
      <c r="A187" s="65"/>
      <c r="B187" s="135" t="s">
        <v>629</v>
      </c>
      <c r="C187" s="135"/>
      <c r="D187" s="135"/>
      <c r="E187" s="135"/>
      <c r="F187" s="135"/>
      <c r="G187" s="135"/>
      <c r="H187" s="63">
        <v>12000</v>
      </c>
      <c r="I187" s="63"/>
      <c r="J187" s="58"/>
      <c r="K187" s="58"/>
      <c r="L187" s="58"/>
    </row>
    <row r="188" spans="1:12" ht="16.5" customHeight="1">
      <c r="A188" s="65"/>
      <c r="B188" s="135" t="s">
        <v>630</v>
      </c>
      <c r="C188" s="135"/>
      <c r="D188" s="135"/>
      <c r="E188" s="135"/>
      <c r="F188" s="135"/>
      <c r="G188" s="135"/>
      <c r="H188" s="63">
        <v>12000</v>
      </c>
      <c r="I188" s="63"/>
      <c r="J188" s="58"/>
      <c r="K188" s="58"/>
      <c r="L188" s="58"/>
    </row>
    <row r="189" spans="1:12" ht="16.5" customHeight="1">
      <c r="A189" s="65"/>
      <c r="B189" s="135" t="s">
        <v>631</v>
      </c>
      <c r="C189" s="135"/>
      <c r="D189" s="135"/>
      <c r="E189" s="135"/>
      <c r="F189" s="135"/>
      <c r="G189" s="135"/>
      <c r="H189" s="63">
        <v>1200</v>
      </c>
      <c r="I189" s="63"/>
      <c r="J189" s="58"/>
      <c r="K189" s="58"/>
      <c r="L189" s="58"/>
    </row>
    <row r="190" spans="1:12" ht="16.5" customHeight="1">
      <c r="A190" s="65"/>
      <c r="B190" s="135" t="s">
        <v>632</v>
      </c>
      <c r="C190" s="135"/>
      <c r="D190" s="135"/>
      <c r="E190" s="135"/>
      <c r="F190" s="135"/>
      <c r="G190" s="135"/>
      <c r="H190" s="63">
        <v>600</v>
      </c>
      <c r="I190" s="63"/>
      <c r="J190" s="58"/>
      <c r="K190" s="58"/>
      <c r="L190" s="58"/>
    </row>
    <row r="191" spans="1:12" ht="16.5" customHeight="1">
      <c r="A191" s="65"/>
      <c r="B191" s="135" t="s">
        <v>633</v>
      </c>
      <c r="C191" s="135"/>
      <c r="D191" s="135"/>
      <c r="E191" s="135"/>
      <c r="F191" s="135"/>
      <c r="G191" s="135"/>
      <c r="H191" s="63">
        <v>1000</v>
      </c>
      <c r="I191" s="63"/>
      <c r="J191" s="58"/>
      <c r="K191" s="58"/>
      <c r="L191" s="58"/>
    </row>
    <row r="192" spans="1:12" ht="16.5" customHeight="1">
      <c r="A192" s="65"/>
      <c r="B192" s="135" t="s">
        <v>634</v>
      </c>
      <c r="C192" s="135"/>
      <c r="D192" s="135"/>
      <c r="E192" s="135"/>
      <c r="F192" s="135"/>
      <c r="G192" s="135"/>
      <c r="H192" s="63">
        <v>2200</v>
      </c>
      <c r="I192" s="63"/>
      <c r="J192" s="58"/>
      <c r="K192" s="58"/>
      <c r="L192" s="58"/>
    </row>
    <row r="193" spans="1:12" ht="16.5" customHeight="1">
      <c r="A193" s="65"/>
      <c r="B193" s="135" t="s">
        <v>635</v>
      </c>
      <c r="C193" s="135"/>
      <c r="D193" s="135"/>
      <c r="E193" s="135"/>
      <c r="F193" s="135"/>
      <c r="G193" s="135"/>
      <c r="H193" s="63">
        <v>2500</v>
      </c>
      <c r="I193" s="63"/>
      <c r="J193" s="58"/>
      <c r="K193" s="58"/>
      <c r="L193" s="58"/>
    </row>
    <row r="194" spans="1:12" ht="16.5" customHeight="1">
      <c r="A194" s="65"/>
      <c r="B194" s="135" t="s">
        <v>636</v>
      </c>
      <c r="C194" s="135"/>
      <c r="D194" s="135"/>
      <c r="E194" s="135"/>
      <c r="F194" s="135"/>
      <c r="G194" s="135"/>
      <c r="H194" s="63">
        <v>14640</v>
      </c>
      <c r="I194" s="63"/>
      <c r="J194" s="58"/>
      <c r="K194" s="58"/>
      <c r="L194" s="58"/>
    </row>
    <row r="195" spans="1:12" ht="16.5" customHeight="1">
      <c r="A195" s="65"/>
      <c r="B195" s="135" t="s">
        <v>637</v>
      </c>
      <c r="C195" s="135"/>
      <c r="D195" s="135"/>
      <c r="E195" s="135"/>
      <c r="F195" s="135"/>
      <c r="G195" s="135"/>
      <c r="H195" s="63">
        <v>1200</v>
      </c>
      <c r="I195" s="63"/>
      <c r="J195" s="58"/>
      <c r="K195" s="59"/>
      <c r="L195" s="58"/>
    </row>
    <row r="196" spans="1:12" ht="29.25" customHeight="1">
      <c r="A196" s="65"/>
      <c r="B196" s="148" t="s">
        <v>545</v>
      </c>
      <c r="C196" s="148"/>
      <c r="D196" s="148"/>
      <c r="E196" s="148"/>
      <c r="F196" s="148"/>
      <c r="G196" s="148"/>
      <c r="H196" s="63">
        <v>9000</v>
      </c>
      <c r="I196" s="63"/>
      <c r="J196" s="58"/>
      <c r="K196" s="59"/>
      <c r="L196" s="58"/>
    </row>
    <row r="197" spans="1:12" ht="16.5" customHeight="1">
      <c r="A197" s="65"/>
      <c r="B197" s="135" t="s">
        <v>638</v>
      </c>
      <c r="C197" s="135"/>
      <c r="D197" s="135"/>
      <c r="E197" s="135"/>
      <c r="F197" s="135"/>
      <c r="G197" s="135"/>
      <c r="H197" s="63">
        <v>3000</v>
      </c>
      <c r="I197" s="63"/>
      <c r="J197" s="58"/>
      <c r="K197" s="59"/>
      <c r="L197" s="58"/>
    </row>
    <row r="198" spans="1:12" ht="27" customHeight="1">
      <c r="A198" s="65"/>
      <c r="B198" s="148" t="s">
        <v>639</v>
      </c>
      <c r="C198" s="148"/>
      <c r="D198" s="148"/>
      <c r="E198" s="148"/>
      <c r="F198" s="148"/>
      <c r="G198" s="148"/>
      <c r="H198" s="63">
        <v>900</v>
      </c>
      <c r="I198" s="63"/>
      <c r="J198" s="58"/>
      <c r="K198" s="59"/>
      <c r="L198" s="58"/>
    </row>
    <row r="199" spans="1:12" ht="16.5" customHeight="1">
      <c r="A199" s="65"/>
      <c r="B199" s="135" t="s">
        <v>640</v>
      </c>
      <c r="C199" s="135"/>
      <c r="D199" s="135"/>
      <c r="E199" s="135"/>
      <c r="F199" s="135"/>
      <c r="G199" s="135"/>
      <c r="H199" s="63">
        <v>300</v>
      </c>
      <c r="I199" s="63"/>
      <c r="J199" s="58"/>
      <c r="K199" s="59"/>
      <c r="L199" s="58"/>
    </row>
    <row r="200" spans="1:12" ht="16.5" customHeight="1">
      <c r="A200" s="65"/>
      <c r="B200" s="135" t="s">
        <v>641</v>
      </c>
      <c r="C200" s="135"/>
      <c r="D200" s="135"/>
      <c r="E200" s="135"/>
      <c r="F200" s="135"/>
      <c r="G200" s="135"/>
      <c r="H200" s="63">
        <v>200</v>
      </c>
      <c r="I200" s="63"/>
      <c r="J200" s="58"/>
      <c r="K200" s="59"/>
      <c r="L200" s="58"/>
    </row>
    <row r="201" spans="1:12" ht="16.5" customHeight="1">
      <c r="A201" s="65"/>
      <c r="B201" s="135" t="s">
        <v>136</v>
      </c>
      <c r="C201" s="135"/>
      <c r="D201" s="135"/>
      <c r="E201" s="135"/>
      <c r="F201" s="135"/>
      <c r="G201" s="135"/>
      <c r="H201" s="63">
        <v>2300</v>
      </c>
      <c r="I201" s="63"/>
      <c r="J201" s="58"/>
      <c r="K201" s="59"/>
      <c r="L201" s="58"/>
    </row>
    <row r="202" spans="1:12" ht="16.5" customHeight="1">
      <c r="A202" s="65"/>
      <c r="B202" s="135" t="s">
        <v>644</v>
      </c>
      <c r="C202" s="135"/>
      <c r="D202" s="135"/>
      <c r="E202" s="135"/>
      <c r="F202" s="135"/>
      <c r="G202" s="135"/>
      <c r="H202" s="63">
        <v>9000</v>
      </c>
      <c r="I202" s="63"/>
      <c r="J202" s="58"/>
      <c r="K202" s="58"/>
      <c r="L202" s="58"/>
    </row>
    <row r="203" spans="1:12" ht="16.5" customHeight="1">
      <c r="A203" s="65"/>
      <c r="B203" s="135" t="s">
        <v>645</v>
      </c>
      <c r="C203" s="135"/>
      <c r="D203" s="135"/>
      <c r="E203" s="135"/>
      <c r="F203" s="135"/>
      <c r="G203" s="135"/>
      <c r="H203" s="63">
        <v>1000</v>
      </c>
      <c r="I203" s="63"/>
      <c r="J203" s="58"/>
      <c r="K203" s="59"/>
      <c r="L203" s="58"/>
    </row>
    <row r="204" spans="1:12" ht="16.5" customHeight="1">
      <c r="A204" s="65"/>
      <c r="B204" s="135" t="s">
        <v>646</v>
      </c>
      <c r="C204" s="135"/>
      <c r="D204" s="135"/>
      <c r="E204" s="135"/>
      <c r="F204" s="135"/>
      <c r="G204" s="135"/>
      <c r="H204" s="63">
        <v>500</v>
      </c>
      <c r="I204" s="63"/>
      <c r="J204" s="58"/>
      <c r="K204" s="59"/>
      <c r="L204" s="58"/>
    </row>
    <row r="205" spans="1:12" ht="16.5" customHeight="1">
      <c r="A205" s="65"/>
      <c r="B205" s="135" t="s">
        <v>647</v>
      </c>
      <c r="C205" s="135"/>
      <c r="D205" s="135"/>
      <c r="E205" s="135"/>
      <c r="F205" s="135"/>
      <c r="G205" s="135"/>
      <c r="H205" s="63">
        <v>9000</v>
      </c>
      <c r="I205" s="63"/>
      <c r="J205" s="58"/>
      <c r="K205" s="59"/>
      <c r="L205" s="58"/>
    </row>
    <row r="206" spans="1:12" ht="16.5" customHeight="1">
      <c r="A206" s="65"/>
      <c r="B206" s="135" t="s">
        <v>648</v>
      </c>
      <c r="C206" s="135"/>
      <c r="D206" s="135"/>
      <c r="E206" s="135"/>
      <c r="F206" s="135"/>
      <c r="G206" s="135"/>
      <c r="H206" s="63">
        <v>2500</v>
      </c>
      <c r="I206" s="63"/>
      <c r="J206" s="58"/>
      <c r="K206" s="59"/>
      <c r="L206" s="58"/>
    </row>
    <row r="207" spans="1:12" ht="16.5" customHeight="1">
      <c r="A207" s="65"/>
      <c r="B207" s="135" t="s">
        <v>331</v>
      </c>
      <c r="C207" s="135"/>
      <c r="D207" s="135"/>
      <c r="E207" s="135"/>
      <c r="F207" s="135"/>
      <c r="G207" s="135"/>
      <c r="H207" s="63">
        <v>3000</v>
      </c>
      <c r="I207" s="63"/>
      <c r="J207" s="58"/>
      <c r="K207" s="59"/>
      <c r="L207" s="58"/>
    </row>
    <row r="208" spans="1:12" ht="16.5" customHeight="1">
      <c r="A208" s="65"/>
      <c r="B208" s="135" t="s">
        <v>127</v>
      </c>
      <c r="C208" s="135"/>
      <c r="D208" s="135"/>
      <c r="E208" s="135"/>
      <c r="F208" s="135"/>
      <c r="G208" s="135"/>
      <c r="H208" s="63">
        <v>2000</v>
      </c>
      <c r="I208" s="63"/>
      <c r="J208" s="58"/>
      <c r="K208" s="59"/>
      <c r="L208" s="58"/>
    </row>
    <row r="209" spans="1:12" ht="16.5" customHeight="1">
      <c r="A209" s="65"/>
      <c r="B209" s="136"/>
      <c r="C209" s="136"/>
      <c r="D209" s="136"/>
      <c r="E209" s="136"/>
      <c r="F209" s="136"/>
      <c r="G209" s="136"/>
      <c r="H209" s="63"/>
      <c r="I209" s="63"/>
      <c r="J209" s="58"/>
      <c r="K209" s="59"/>
      <c r="L209" s="58"/>
    </row>
    <row r="210" spans="1:12" ht="20.25" customHeight="1">
      <c r="A210" s="48">
        <v>75075</v>
      </c>
      <c r="B210" s="138" t="s">
        <v>338</v>
      </c>
      <c r="C210" s="138"/>
      <c r="D210" s="138"/>
      <c r="E210" s="138"/>
      <c r="F210" s="138"/>
      <c r="G210" s="138"/>
      <c r="H210" s="63"/>
      <c r="I210" s="15">
        <f>SUM(H210:H212)</f>
        <v>2500</v>
      </c>
      <c r="J210" s="58"/>
      <c r="K210" s="59"/>
      <c r="L210" s="58"/>
    </row>
    <row r="211" spans="1:12" ht="15.75" customHeight="1">
      <c r="A211" s="48"/>
      <c r="B211" s="138"/>
      <c r="C211" s="138"/>
      <c r="D211" s="138"/>
      <c r="E211" s="138"/>
      <c r="F211" s="138"/>
      <c r="G211" s="138"/>
      <c r="H211" s="63"/>
      <c r="I211" s="63"/>
      <c r="J211" s="58"/>
      <c r="K211" s="59"/>
      <c r="L211" s="58"/>
    </row>
    <row r="212" spans="1:12" ht="18" customHeight="1">
      <c r="A212" s="65"/>
      <c r="B212" s="135" t="s">
        <v>592</v>
      </c>
      <c r="C212" s="135"/>
      <c r="D212" s="135"/>
      <c r="E212" s="135"/>
      <c r="F212" s="135"/>
      <c r="G212" s="135"/>
      <c r="H212" s="63">
        <v>2500</v>
      </c>
      <c r="I212" s="63"/>
      <c r="J212" s="58"/>
      <c r="K212" s="59"/>
      <c r="L212" s="58"/>
    </row>
    <row r="213" spans="1:12" ht="16.5" customHeight="1">
      <c r="A213" s="65"/>
      <c r="B213" s="135"/>
      <c r="C213" s="135"/>
      <c r="D213" s="135"/>
      <c r="E213" s="135"/>
      <c r="F213" s="135"/>
      <c r="G213" s="135"/>
      <c r="H213" s="63"/>
      <c r="I213" s="63"/>
      <c r="J213" s="58"/>
      <c r="K213" s="58"/>
      <c r="L213" s="58"/>
    </row>
    <row r="214" spans="1:12" ht="16.5" customHeight="1">
      <c r="A214" s="48">
        <v>75095</v>
      </c>
      <c r="B214" s="141" t="s">
        <v>575</v>
      </c>
      <c r="C214" s="141"/>
      <c r="D214" s="141"/>
      <c r="E214" s="141"/>
      <c r="F214" s="141"/>
      <c r="G214" s="141"/>
      <c r="H214" s="63"/>
      <c r="I214" s="15">
        <f>SUM(H216:H220)</f>
        <v>16200</v>
      </c>
      <c r="J214" s="58"/>
      <c r="K214" s="58"/>
      <c r="L214" s="58"/>
    </row>
    <row r="215" spans="1:12" ht="16.5" customHeight="1">
      <c r="A215" s="65"/>
      <c r="B215" s="121"/>
      <c r="C215" s="121"/>
      <c r="D215" s="121"/>
      <c r="E215" s="121"/>
      <c r="F215" s="121"/>
      <c r="G215" s="121"/>
      <c r="H215" s="63"/>
      <c r="J215" s="58"/>
      <c r="K215" s="58"/>
      <c r="L215" s="58"/>
    </row>
    <row r="216" spans="1:12" ht="16.5" customHeight="1">
      <c r="A216" s="65"/>
      <c r="B216" s="135" t="s">
        <v>649</v>
      </c>
      <c r="C216" s="135"/>
      <c r="D216" s="135"/>
      <c r="E216" s="135"/>
      <c r="F216" s="135"/>
      <c r="G216" s="135"/>
      <c r="H216" s="63">
        <v>3300</v>
      </c>
      <c r="I216" s="63"/>
      <c r="J216" s="58"/>
      <c r="K216" s="58"/>
      <c r="L216" s="58"/>
    </row>
    <row r="217" spans="1:12" ht="27.75" customHeight="1">
      <c r="A217" s="65"/>
      <c r="B217" s="148" t="s">
        <v>650</v>
      </c>
      <c r="C217" s="148"/>
      <c r="D217" s="148"/>
      <c r="E217" s="148"/>
      <c r="F217" s="148"/>
      <c r="G217" s="148"/>
      <c r="H217" s="63">
        <v>2500</v>
      </c>
      <c r="I217" s="63"/>
      <c r="J217" s="58"/>
      <c r="K217" s="58"/>
      <c r="L217" s="58"/>
    </row>
    <row r="218" spans="1:12" ht="18" customHeight="1">
      <c r="A218" s="65"/>
      <c r="B218" s="135" t="s">
        <v>651</v>
      </c>
      <c r="C218" s="135"/>
      <c r="D218" s="135"/>
      <c r="E218" s="135"/>
      <c r="F218" s="135"/>
      <c r="G218" s="135"/>
      <c r="H218" s="63">
        <v>9000</v>
      </c>
      <c r="I218" s="63"/>
      <c r="J218" s="58"/>
      <c r="K218" s="58"/>
      <c r="L218" s="58"/>
    </row>
    <row r="219" spans="1:12" ht="18" customHeight="1">
      <c r="A219" s="65"/>
      <c r="B219" s="135" t="s">
        <v>642</v>
      </c>
      <c r="C219" s="135"/>
      <c r="D219" s="135"/>
      <c r="E219" s="135"/>
      <c r="F219" s="135"/>
      <c r="G219" s="135"/>
      <c r="H219" s="63">
        <v>600</v>
      </c>
      <c r="I219" s="63"/>
      <c r="J219" s="58"/>
      <c r="K219" s="58"/>
      <c r="L219" s="58"/>
    </row>
    <row r="220" spans="1:12" ht="18" customHeight="1">
      <c r="A220" s="65"/>
      <c r="B220" s="135" t="s">
        <v>643</v>
      </c>
      <c r="C220" s="135"/>
      <c r="D220" s="135"/>
      <c r="E220" s="135"/>
      <c r="F220" s="135"/>
      <c r="G220" s="135"/>
      <c r="H220" s="63">
        <v>800</v>
      </c>
      <c r="I220" s="63"/>
      <c r="J220" s="58"/>
      <c r="K220" s="58"/>
      <c r="L220" s="58"/>
    </row>
    <row r="221" spans="1:12" ht="16.5" customHeight="1">
      <c r="A221" s="65"/>
      <c r="B221" s="135"/>
      <c r="C221" s="135"/>
      <c r="D221" s="135"/>
      <c r="E221" s="135"/>
      <c r="F221" s="135"/>
      <c r="G221" s="135"/>
      <c r="H221" s="63"/>
      <c r="I221" s="63"/>
      <c r="J221" s="58"/>
      <c r="K221" s="58"/>
      <c r="L221" s="58"/>
    </row>
    <row r="222" spans="1:12" ht="16.5" customHeight="1">
      <c r="A222" s="65"/>
      <c r="B222" s="135"/>
      <c r="C222" s="135"/>
      <c r="D222" s="135"/>
      <c r="E222" s="135"/>
      <c r="F222" s="135"/>
      <c r="G222" s="135"/>
      <c r="H222" s="63"/>
      <c r="I222" s="63"/>
      <c r="J222" s="58"/>
      <c r="K222" s="58"/>
      <c r="L222" s="58"/>
    </row>
    <row r="223" spans="1:12" ht="11.25" customHeight="1">
      <c r="A223" s="122" t="s">
        <v>488</v>
      </c>
      <c r="B223" s="122"/>
      <c r="C223" s="122"/>
      <c r="D223" s="122"/>
      <c r="E223" s="122"/>
      <c r="F223" s="122"/>
      <c r="G223" s="122"/>
      <c r="H223" s="63"/>
      <c r="I223" s="63"/>
      <c r="J223" s="58"/>
      <c r="K223" s="58"/>
      <c r="L223" s="58"/>
    </row>
    <row r="224" spans="1:12" ht="12" customHeight="1">
      <c r="A224" s="122"/>
      <c r="B224" s="122"/>
      <c r="C224" s="122"/>
      <c r="D224" s="122"/>
      <c r="E224" s="122"/>
      <c r="F224" s="122"/>
      <c r="G224" s="122"/>
      <c r="H224" s="63"/>
      <c r="I224" s="63"/>
      <c r="J224" s="58"/>
      <c r="K224" s="58"/>
      <c r="L224" s="58"/>
    </row>
    <row r="225" spans="1:12" ht="14.25" customHeight="1">
      <c r="A225" s="122"/>
      <c r="B225" s="122"/>
      <c r="C225" s="122"/>
      <c r="D225" s="122"/>
      <c r="E225" s="122"/>
      <c r="F225" s="122"/>
      <c r="G225" s="122"/>
      <c r="H225" s="63"/>
      <c r="I225" s="63"/>
      <c r="J225" s="58"/>
      <c r="K225" s="58"/>
      <c r="L225" s="58"/>
    </row>
    <row r="226" spans="1:12" ht="18" customHeight="1">
      <c r="A226" s="122"/>
      <c r="B226" s="122"/>
      <c r="C226" s="122"/>
      <c r="D226" s="122"/>
      <c r="E226" s="122"/>
      <c r="F226" s="122"/>
      <c r="G226" s="122"/>
      <c r="H226" s="63"/>
      <c r="I226" s="63"/>
      <c r="J226" s="15">
        <f>SUM(I230:I237)</f>
        <v>410</v>
      </c>
      <c r="K226" s="58"/>
      <c r="L226" s="58"/>
    </row>
    <row r="227" spans="1:12" ht="13.5" customHeight="1">
      <c r="A227" s="122"/>
      <c r="B227" s="122"/>
      <c r="C227" s="122"/>
      <c r="D227" s="122"/>
      <c r="E227" s="122"/>
      <c r="F227" s="122"/>
      <c r="G227" s="122"/>
      <c r="H227" s="63"/>
      <c r="I227" s="63"/>
      <c r="J227" s="58"/>
      <c r="K227" s="58"/>
      <c r="L227" s="58"/>
    </row>
    <row r="228" spans="1:12" ht="13.5" customHeight="1">
      <c r="A228" s="122"/>
      <c r="B228" s="122"/>
      <c r="C228" s="122"/>
      <c r="D228" s="122"/>
      <c r="E228" s="122"/>
      <c r="F228" s="122"/>
      <c r="G228" s="122"/>
      <c r="H228" s="63"/>
      <c r="I228" s="63"/>
      <c r="J228" s="58"/>
      <c r="K228" s="58"/>
      <c r="L228" s="58"/>
    </row>
    <row r="229" spans="1:12" ht="16.5" customHeight="1">
      <c r="A229" s="65"/>
      <c r="B229" s="121"/>
      <c r="C229" s="121"/>
      <c r="D229" s="121"/>
      <c r="E229" s="121"/>
      <c r="F229" s="121"/>
      <c r="G229" s="121"/>
      <c r="H229" s="63"/>
      <c r="I229" s="63"/>
      <c r="K229" s="58"/>
      <c r="L229" s="58"/>
    </row>
    <row r="230" spans="1:12" ht="16.5" customHeight="1">
      <c r="A230" s="60" t="s">
        <v>529</v>
      </c>
      <c r="B230" s="145" t="s">
        <v>530</v>
      </c>
      <c r="C230" s="145"/>
      <c r="D230" s="145"/>
      <c r="E230" s="145"/>
      <c r="F230" s="145"/>
      <c r="G230" s="145"/>
      <c r="H230" s="63"/>
      <c r="I230" s="63"/>
      <c r="J230" s="58"/>
      <c r="K230" s="58"/>
      <c r="L230" s="58"/>
    </row>
    <row r="231" spans="1:12" ht="16.5" customHeight="1">
      <c r="A231" s="65"/>
      <c r="B231" s="135"/>
      <c r="C231" s="135"/>
      <c r="D231" s="135"/>
      <c r="E231" s="135"/>
      <c r="F231" s="135"/>
      <c r="G231" s="135"/>
      <c r="H231" s="63"/>
      <c r="I231" s="63"/>
      <c r="J231" s="58"/>
      <c r="K231" s="58"/>
      <c r="L231" s="58"/>
    </row>
    <row r="232" spans="1:12" ht="16.5" customHeight="1">
      <c r="A232" s="48">
        <v>75101</v>
      </c>
      <c r="B232" s="141" t="s">
        <v>546</v>
      </c>
      <c r="C232" s="141"/>
      <c r="D232" s="141"/>
      <c r="E232" s="141"/>
      <c r="F232" s="141"/>
      <c r="G232" s="141"/>
      <c r="H232" s="63"/>
      <c r="I232" s="15">
        <f>SUM(H234:H236)</f>
        <v>410</v>
      </c>
      <c r="J232" s="58"/>
      <c r="K232" s="58"/>
      <c r="L232" s="58"/>
    </row>
    <row r="233" spans="1:12" ht="16.5" customHeight="1">
      <c r="A233" s="65"/>
      <c r="B233" s="146"/>
      <c r="C233" s="146"/>
      <c r="D233" s="146"/>
      <c r="E233" s="146"/>
      <c r="F233" s="146"/>
      <c r="G233" s="146"/>
      <c r="H233" s="63"/>
      <c r="J233" s="58"/>
      <c r="K233" s="58"/>
      <c r="L233" s="58"/>
    </row>
    <row r="234" spans="1:12" ht="16.5" customHeight="1">
      <c r="A234" s="65"/>
      <c r="B234" s="135" t="s">
        <v>652</v>
      </c>
      <c r="C234" s="135"/>
      <c r="D234" s="135"/>
      <c r="E234" s="135"/>
      <c r="F234" s="135"/>
      <c r="G234" s="135"/>
      <c r="H234" s="63">
        <v>342</v>
      </c>
      <c r="I234" s="63"/>
      <c r="J234" s="58"/>
      <c r="K234" s="58"/>
      <c r="L234" s="58"/>
    </row>
    <row r="235" spans="1:12" ht="16.5" customHeight="1">
      <c r="A235" s="65"/>
      <c r="B235" s="135" t="s">
        <v>558</v>
      </c>
      <c r="C235" s="135"/>
      <c r="D235" s="135"/>
      <c r="E235" s="135"/>
      <c r="F235" s="135"/>
      <c r="G235" s="135"/>
      <c r="H235" s="63">
        <v>59</v>
      </c>
      <c r="I235" s="63"/>
      <c r="J235" s="58"/>
      <c r="K235" s="58"/>
      <c r="L235" s="58"/>
    </row>
    <row r="236" spans="1:12" ht="16.5" customHeight="1">
      <c r="A236" s="65"/>
      <c r="B236" s="135" t="s">
        <v>581</v>
      </c>
      <c r="C236" s="135"/>
      <c r="D236" s="135"/>
      <c r="E236" s="135"/>
      <c r="F236" s="135"/>
      <c r="G236" s="135"/>
      <c r="H236" s="63">
        <v>9</v>
      </c>
      <c r="I236" s="63"/>
      <c r="J236" s="58"/>
      <c r="K236" s="58"/>
      <c r="L236" s="58"/>
    </row>
    <row r="237" spans="1:12" ht="16.5" customHeight="1">
      <c r="A237" s="65"/>
      <c r="B237" s="135"/>
      <c r="C237" s="135"/>
      <c r="D237" s="135"/>
      <c r="E237" s="135"/>
      <c r="F237" s="135"/>
      <c r="G237" s="135"/>
      <c r="H237" s="63"/>
      <c r="I237" s="63"/>
      <c r="J237" s="58"/>
      <c r="K237" s="58"/>
      <c r="L237" s="58"/>
    </row>
    <row r="238" spans="1:12" ht="16.5" customHeight="1">
      <c r="A238" s="65"/>
      <c r="B238" s="136"/>
      <c r="C238" s="136"/>
      <c r="D238" s="136"/>
      <c r="E238" s="136"/>
      <c r="F238" s="136"/>
      <c r="G238" s="136"/>
      <c r="H238" s="63"/>
      <c r="I238" s="63"/>
      <c r="J238" s="58"/>
      <c r="K238" s="58"/>
      <c r="L238" s="58"/>
    </row>
    <row r="239" spans="1:12" ht="16.5" customHeight="1">
      <c r="A239" s="65"/>
      <c r="B239" s="135"/>
      <c r="C239" s="135"/>
      <c r="D239" s="135"/>
      <c r="E239" s="135"/>
      <c r="F239" s="135"/>
      <c r="G239" s="135"/>
      <c r="H239" s="63"/>
      <c r="I239" s="63"/>
      <c r="J239" s="58"/>
      <c r="K239" s="58"/>
      <c r="L239" s="58"/>
    </row>
    <row r="240" spans="1:12" ht="16.5" customHeight="1">
      <c r="A240" s="122" t="s">
        <v>653</v>
      </c>
      <c r="B240" s="122"/>
      <c r="C240" s="122"/>
      <c r="D240" s="122"/>
      <c r="E240" s="122"/>
      <c r="F240" s="122"/>
      <c r="G240" s="122"/>
      <c r="H240" s="63"/>
      <c r="I240" s="63"/>
      <c r="J240" s="58"/>
      <c r="K240" s="58"/>
      <c r="L240" s="58"/>
    </row>
    <row r="241" spans="1:12" ht="16.5" customHeight="1">
      <c r="A241" s="122"/>
      <c r="B241" s="122"/>
      <c r="C241" s="122"/>
      <c r="D241" s="122"/>
      <c r="E241" s="122"/>
      <c r="F241" s="122"/>
      <c r="G241" s="122"/>
      <c r="H241" s="63"/>
      <c r="I241" s="63"/>
      <c r="J241" s="58"/>
      <c r="K241" s="58"/>
      <c r="L241" s="58"/>
    </row>
    <row r="242" spans="1:12" ht="16.5" customHeight="1">
      <c r="A242" s="122"/>
      <c r="B242" s="122"/>
      <c r="C242" s="122"/>
      <c r="D242" s="122"/>
      <c r="E242" s="122"/>
      <c r="F242" s="122"/>
      <c r="G242" s="122"/>
      <c r="H242" s="63"/>
      <c r="I242" s="63"/>
      <c r="J242" s="58"/>
      <c r="K242" s="58"/>
      <c r="L242" s="58"/>
    </row>
    <row r="243" spans="1:12" ht="16.5" customHeight="1">
      <c r="A243" s="122"/>
      <c r="B243" s="122"/>
      <c r="C243" s="122"/>
      <c r="D243" s="122"/>
      <c r="E243" s="122"/>
      <c r="F243" s="122"/>
      <c r="G243" s="122"/>
      <c r="H243" s="63"/>
      <c r="I243" s="63"/>
      <c r="J243" s="15">
        <f>SUM(I245:I285)</f>
        <v>79520</v>
      </c>
      <c r="K243" s="58"/>
      <c r="L243" s="58"/>
    </row>
    <row r="244" spans="1:12" ht="16.5" customHeight="1">
      <c r="A244" s="73"/>
      <c r="B244" s="106"/>
      <c r="C244" s="106"/>
      <c r="D244" s="106"/>
      <c r="E244" s="106"/>
      <c r="F244" s="106"/>
      <c r="G244" s="106"/>
      <c r="H244" s="63"/>
      <c r="I244" s="63"/>
      <c r="K244" s="58"/>
      <c r="L244" s="58"/>
    </row>
    <row r="245" spans="1:12" ht="16.5" customHeight="1">
      <c r="A245" s="60" t="s">
        <v>529</v>
      </c>
      <c r="B245" s="145" t="s">
        <v>530</v>
      </c>
      <c r="C245" s="145"/>
      <c r="D245" s="145"/>
      <c r="E245" s="145"/>
      <c r="F245" s="145"/>
      <c r="G245" s="145"/>
      <c r="H245" s="63"/>
      <c r="I245" s="63"/>
      <c r="J245" s="58"/>
      <c r="K245" s="58"/>
      <c r="L245" s="58"/>
    </row>
    <row r="246" spans="1:12" ht="16.5" customHeight="1">
      <c r="A246" s="65"/>
      <c r="B246" s="135"/>
      <c r="C246" s="135"/>
      <c r="D246" s="135"/>
      <c r="E246" s="135"/>
      <c r="F246" s="135"/>
      <c r="G246" s="135"/>
      <c r="H246" s="63"/>
      <c r="I246" s="63"/>
      <c r="J246" s="58"/>
      <c r="K246" s="58"/>
      <c r="L246" s="58"/>
    </row>
    <row r="247" spans="1:12" ht="16.5" customHeight="1">
      <c r="A247" s="48">
        <v>75412</v>
      </c>
      <c r="B247" s="141" t="s">
        <v>654</v>
      </c>
      <c r="C247" s="141"/>
      <c r="D247" s="141"/>
      <c r="E247" s="141"/>
      <c r="F247" s="141"/>
      <c r="G247" s="141"/>
      <c r="H247" s="63"/>
      <c r="I247" s="15">
        <f>SUM(H249:H281)</f>
        <v>79420</v>
      </c>
      <c r="J247" s="58"/>
      <c r="K247" s="58"/>
      <c r="L247" s="58"/>
    </row>
    <row r="248" spans="1:12" ht="16.5" customHeight="1">
      <c r="A248" s="65"/>
      <c r="B248" s="121"/>
      <c r="C248" s="121"/>
      <c r="D248" s="121"/>
      <c r="E248" s="121"/>
      <c r="F248" s="121"/>
      <c r="G248" s="121"/>
      <c r="H248" s="63"/>
      <c r="J248" s="58"/>
      <c r="K248" s="58"/>
      <c r="L248" s="58"/>
    </row>
    <row r="249" spans="1:12" ht="16.5" customHeight="1">
      <c r="A249" s="65"/>
      <c r="B249" s="135" t="s">
        <v>655</v>
      </c>
      <c r="C249" s="135"/>
      <c r="D249" s="135"/>
      <c r="E249" s="135"/>
      <c r="F249" s="135"/>
      <c r="G249" s="135"/>
      <c r="H249" s="63">
        <v>7000</v>
      </c>
      <c r="I249" s="63"/>
      <c r="J249" s="58"/>
      <c r="K249" s="58"/>
      <c r="L249" s="58"/>
    </row>
    <row r="250" spans="1:12" ht="16.5" customHeight="1">
      <c r="A250" s="65"/>
      <c r="B250" s="135" t="s">
        <v>656</v>
      </c>
      <c r="C250" s="135"/>
      <c r="D250" s="135"/>
      <c r="E250" s="135"/>
      <c r="F250" s="135"/>
      <c r="G250" s="135"/>
      <c r="H250" s="63">
        <v>1500</v>
      </c>
      <c r="I250" s="63"/>
      <c r="J250" s="58"/>
      <c r="K250" s="58"/>
      <c r="L250" s="58"/>
    </row>
    <row r="251" spans="1:12" ht="16.5" customHeight="1">
      <c r="A251" s="65"/>
      <c r="B251" s="135" t="s">
        <v>657</v>
      </c>
      <c r="C251" s="135"/>
      <c r="D251" s="135"/>
      <c r="E251" s="135"/>
      <c r="F251" s="135"/>
      <c r="G251" s="135"/>
      <c r="H251" s="63">
        <v>2500</v>
      </c>
      <c r="I251" s="63"/>
      <c r="J251" s="58"/>
      <c r="K251" s="58"/>
      <c r="L251" s="58"/>
    </row>
    <row r="252" spans="1:12" ht="16.5" customHeight="1">
      <c r="A252" s="65"/>
      <c r="B252" s="135" t="s">
        <v>658</v>
      </c>
      <c r="C252" s="135"/>
      <c r="D252" s="135"/>
      <c r="E252" s="135"/>
      <c r="F252" s="135"/>
      <c r="G252" s="135"/>
      <c r="H252" s="63">
        <v>900</v>
      </c>
      <c r="I252" s="63"/>
      <c r="J252" s="58"/>
      <c r="K252" s="58"/>
      <c r="L252" s="58"/>
    </row>
    <row r="253" spans="1:12" ht="16.5" customHeight="1">
      <c r="A253" s="65"/>
      <c r="B253" s="135" t="s">
        <v>659</v>
      </c>
      <c r="C253" s="135"/>
      <c r="D253" s="135"/>
      <c r="E253" s="135"/>
      <c r="F253" s="135"/>
      <c r="G253" s="135"/>
      <c r="H253" s="63">
        <v>2000</v>
      </c>
      <c r="I253" s="63"/>
      <c r="J253" s="58"/>
      <c r="K253" s="58"/>
      <c r="L253" s="58"/>
    </row>
    <row r="254" spans="1:12" ht="29.25" customHeight="1">
      <c r="A254" s="65"/>
      <c r="B254" s="148" t="s">
        <v>660</v>
      </c>
      <c r="C254" s="148"/>
      <c r="D254" s="148"/>
      <c r="E254" s="148"/>
      <c r="F254" s="148"/>
      <c r="G254" s="148"/>
      <c r="H254" s="63">
        <v>6000</v>
      </c>
      <c r="I254" s="63"/>
      <c r="J254" s="58"/>
      <c r="K254" s="58"/>
      <c r="L254" s="58"/>
    </row>
    <row r="255" spans="1:12" ht="16.5" customHeight="1">
      <c r="A255" s="65"/>
      <c r="B255" s="148" t="s">
        <v>661</v>
      </c>
      <c r="C255" s="148"/>
      <c r="D255" s="148"/>
      <c r="E255" s="148"/>
      <c r="F255" s="148"/>
      <c r="G255" s="148"/>
      <c r="H255" s="63">
        <v>400</v>
      </c>
      <c r="I255" s="63"/>
      <c r="J255" s="58"/>
      <c r="K255" s="58"/>
      <c r="L255" s="58"/>
    </row>
    <row r="256" spans="1:12" ht="16.5" customHeight="1">
      <c r="A256" s="65"/>
      <c r="B256" s="148" t="s">
        <v>662</v>
      </c>
      <c r="C256" s="148"/>
      <c r="D256" s="148"/>
      <c r="E256" s="148"/>
      <c r="F256" s="148"/>
      <c r="G256" s="148"/>
      <c r="H256" s="63">
        <v>600</v>
      </c>
      <c r="I256" s="63"/>
      <c r="J256" s="58"/>
      <c r="K256" s="58"/>
      <c r="L256" s="58"/>
    </row>
    <row r="257" spans="1:12" ht="16.5" customHeight="1">
      <c r="A257" s="65"/>
      <c r="B257" s="148" t="s">
        <v>663</v>
      </c>
      <c r="C257" s="148"/>
      <c r="D257" s="148"/>
      <c r="E257" s="148"/>
      <c r="F257" s="148"/>
      <c r="G257" s="148"/>
      <c r="H257" s="63">
        <v>400</v>
      </c>
      <c r="I257" s="63"/>
      <c r="J257" s="58"/>
      <c r="K257" s="58"/>
      <c r="L257" s="58"/>
    </row>
    <row r="258" spans="1:12" ht="16.5" customHeight="1">
      <c r="A258" s="65"/>
      <c r="B258" s="148" t="s">
        <v>664</v>
      </c>
      <c r="C258" s="148"/>
      <c r="D258" s="148"/>
      <c r="E258" s="148"/>
      <c r="F258" s="148"/>
      <c r="G258" s="148"/>
      <c r="H258" s="63">
        <v>1000</v>
      </c>
      <c r="I258" s="63"/>
      <c r="J258" s="58"/>
      <c r="K258" s="58"/>
      <c r="L258" s="58"/>
    </row>
    <row r="259" spans="1:12" ht="29.25" customHeight="1">
      <c r="A259" s="65"/>
      <c r="B259" s="148" t="s">
        <v>476</v>
      </c>
      <c r="C259" s="148"/>
      <c r="D259" s="148"/>
      <c r="E259" s="148"/>
      <c r="F259" s="148"/>
      <c r="G259" s="148"/>
      <c r="H259" s="63">
        <v>3000</v>
      </c>
      <c r="I259" s="63"/>
      <c r="J259" s="58"/>
      <c r="K259" s="58"/>
      <c r="L259" s="58"/>
    </row>
    <row r="260" spans="1:12" ht="16.5" customHeight="1">
      <c r="A260" s="65"/>
      <c r="B260" s="135" t="s">
        <v>665</v>
      </c>
      <c r="C260" s="135"/>
      <c r="D260" s="135"/>
      <c r="E260" s="135"/>
      <c r="F260" s="135"/>
      <c r="G260" s="135"/>
      <c r="H260" s="63">
        <v>3000</v>
      </c>
      <c r="I260" s="63"/>
      <c r="J260" s="58"/>
      <c r="K260" s="58"/>
      <c r="L260" s="58"/>
    </row>
    <row r="261" spans="1:12" ht="16.5" customHeight="1">
      <c r="A261" s="65"/>
      <c r="B261" s="135" t="s">
        <v>666</v>
      </c>
      <c r="C261" s="135"/>
      <c r="D261" s="135"/>
      <c r="E261" s="135"/>
      <c r="F261" s="135"/>
      <c r="G261" s="135"/>
      <c r="H261" s="63">
        <v>800</v>
      </c>
      <c r="I261" s="63"/>
      <c r="J261" s="58"/>
      <c r="K261" s="58"/>
      <c r="L261" s="58"/>
    </row>
    <row r="262" spans="1:12" ht="16.5" customHeight="1">
      <c r="A262" s="65"/>
      <c r="B262" s="135" t="s">
        <v>667</v>
      </c>
      <c r="C262" s="135"/>
      <c r="D262" s="135"/>
      <c r="E262" s="135"/>
      <c r="F262" s="135"/>
      <c r="G262" s="135"/>
      <c r="H262" s="63">
        <v>800</v>
      </c>
      <c r="I262" s="63"/>
      <c r="J262" s="58"/>
      <c r="K262" s="58"/>
      <c r="L262" s="58"/>
    </row>
    <row r="263" spans="1:12" ht="16.5" customHeight="1">
      <c r="A263" s="65"/>
      <c r="B263" s="135" t="s">
        <v>668</v>
      </c>
      <c r="C263" s="135"/>
      <c r="D263" s="135"/>
      <c r="E263" s="135"/>
      <c r="F263" s="135"/>
      <c r="G263" s="135"/>
      <c r="H263" s="63">
        <v>240</v>
      </c>
      <c r="I263" s="63"/>
      <c r="J263" s="58"/>
      <c r="K263" s="58"/>
      <c r="L263" s="58"/>
    </row>
    <row r="264" spans="1:12" ht="16.5" customHeight="1">
      <c r="A264" s="65"/>
      <c r="B264" s="135" t="s">
        <v>669</v>
      </c>
      <c r="C264" s="135"/>
      <c r="D264" s="135"/>
      <c r="E264" s="135"/>
      <c r="F264" s="135"/>
      <c r="G264" s="135"/>
      <c r="H264" s="63">
        <v>240</v>
      </c>
      <c r="I264" s="63"/>
      <c r="J264" s="58"/>
      <c r="K264" s="58"/>
      <c r="L264" s="58"/>
    </row>
    <row r="265" spans="1:12" ht="16.5" customHeight="1">
      <c r="A265" s="65"/>
      <c r="B265" s="135" t="s">
        <v>670</v>
      </c>
      <c r="C265" s="135"/>
      <c r="D265" s="135"/>
      <c r="E265" s="135"/>
      <c r="F265" s="135"/>
      <c r="G265" s="135"/>
      <c r="H265" s="63">
        <v>1000</v>
      </c>
      <c r="I265" s="63"/>
      <c r="J265" s="58"/>
      <c r="K265" s="58"/>
      <c r="L265" s="58"/>
    </row>
    <row r="266" spans="1:12" ht="16.5" customHeight="1">
      <c r="A266" s="65"/>
      <c r="B266" s="135" t="s">
        <v>671</v>
      </c>
      <c r="C266" s="135"/>
      <c r="D266" s="135"/>
      <c r="E266" s="135"/>
      <c r="F266" s="135"/>
      <c r="G266" s="135"/>
      <c r="H266" s="63">
        <v>200</v>
      </c>
      <c r="I266" s="63"/>
      <c r="J266" s="58"/>
      <c r="K266" s="58"/>
      <c r="L266" s="58"/>
    </row>
    <row r="267" spans="1:12" ht="16.5" customHeight="1">
      <c r="A267" s="65"/>
      <c r="B267" s="135" t="s">
        <v>672</v>
      </c>
      <c r="C267" s="135"/>
      <c r="D267" s="135"/>
      <c r="E267" s="135"/>
      <c r="F267" s="135"/>
      <c r="G267" s="135"/>
      <c r="H267" s="63">
        <v>300</v>
      </c>
      <c r="I267" s="63"/>
      <c r="J267" s="58"/>
      <c r="K267" s="58"/>
      <c r="L267" s="58"/>
    </row>
    <row r="268" spans="1:12" ht="16.5" customHeight="1">
      <c r="A268" s="65"/>
      <c r="B268" s="135" t="s">
        <v>673</v>
      </c>
      <c r="C268" s="135"/>
      <c r="D268" s="135"/>
      <c r="E268" s="135"/>
      <c r="F268" s="135"/>
      <c r="G268" s="135"/>
      <c r="H268" s="63">
        <v>500</v>
      </c>
      <c r="I268" s="63"/>
      <c r="J268" s="58"/>
      <c r="K268" s="58"/>
      <c r="L268" s="58"/>
    </row>
    <row r="269" spans="1:12" ht="16.5" customHeight="1">
      <c r="A269" s="65"/>
      <c r="B269" s="135" t="s">
        <v>674</v>
      </c>
      <c r="C269" s="135"/>
      <c r="D269" s="135"/>
      <c r="E269" s="135"/>
      <c r="F269" s="135"/>
      <c r="G269" s="135"/>
      <c r="H269" s="63">
        <v>2500</v>
      </c>
      <c r="I269" s="63"/>
      <c r="J269" s="58"/>
      <c r="K269" s="58"/>
      <c r="L269" s="58"/>
    </row>
    <row r="270" spans="1:12" ht="16.5" customHeight="1">
      <c r="A270" s="65"/>
      <c r="B270" s="135" t="s">
        <v>675</v>
      </c>
      <c r="C270" s="135"/>
      <c r="D270" s="135"/>
      <c r="E270" s="135"/>
      <c r="F270" s="135"/>
      <c r="G270" s="135"/>
      <c r="H270" s="63">
        <v>200</v>
      </c>
      <c r="I270" s="63"/>
      <c r="J270" s="58"/>
      <c r="K270" s="58"/>
      <c r="L270" s="58"/>
    </row>
    <row r="271" spans="1:12" ht="16.5" customHeight="1">
      <c r="A271" s="65"/>
      <c r="B271" s="135" t="s">
        <v>537</v>
      </c>
      <c r="C271" s="135"/>
      <c r="D271" s="135"/>
      <c r="E271" s="135"/>
      <c r="F271" s="135"/>
      <c r="G271" s="135"/>
      <c r="H271" s="63">
        <v>11000</v>
      </c>
      <c r="I271" s="63"/>
      <c r="J271" s="58"/>
      <c r="K271" s="58"/>
      <c r="L271" s="58"/>
    </row>
    <row r="272" spans="1:12" ht="16.5" customHeight="1">
      <c r="A272" s="65"/>
      <c r="B272" s="135" t="s">
        <v>676</v>
      </c>
      <c r="C272" s="135"/>
      <c r="D272" s="135"/>
      <c r="E272" s="135"/>
      <c r="F272" s="135"/>
      <c r="G272" s="135"/>
      <c r="H272" s="63">
        <v>1440</v>
      </c>
      <c r="I272" s="63"/>
      <c r="J272" s="58"/>
      <c r="K272" s="58"/>
      <c r="L272" s="58"/>
    </row>
    <row r="273" spans="1:12" ht="16.5" customHeight="1">
      <c r="A273" s="65"/>
      <c r="B273" s="135" t="s">
        <v>677</v>
      </c>
      <c r="C273" s="135"/>
      <c r="D273" s="135"/>
      <c r="E273" s="135"/>
      <c r="F273" s="135"/>
      <c r="G273" s="135"/>
      <c r="H273" s="63">
        <v>10000</v>
      </c>
      <c r="I273" s="63"/>
      <c r="J273" s="58"/>
      <c r="K273" s="58"/>
      <c r="L273" s="58"/>
    </row>
    <row r="274" spans="1:12" ht="16.5" customHeight="1">
      <c r="A274" s="65"/>
      <c r="B274" s="135" t="s">
        <v>678</v>
      </c>
      <c r="C274" s="135"/>
      <c r="D274" s="135"/>
      <c r="E274" s="135"/>
      <c r="F274" s="135"/>
      <c r="G274" s="135"/>
      <c r="H274" s="63">
        <v>1400</v>
      </c>
      <c r="I274" s="63"/>
      <c r="J274" s="58"/>
      <c r="K274" s="58"/>
      <c r="L274" s="58"/>
    </row>
    <row r="275" spans="1:12" ht="16.5" customHeight="1">
      <c r="A275" s="65"/>
      <c r="B275" s="135" t="s">
        <v>679</v>
      </c>
      <c r="C275" s="135"/>
      <c r="D275" s="135"/>
      <c r="E275" s="135"/>
      <c r="F275" s="135"/>
      <c r="G275" s="135"/>
      <c r="H275" s="63">
        <v>7000</v>
      </c>
      <c r="I275" s="63"/>
      <c r="J275" s="58"/>
      <c r="K275" s="58"/>
      <c r="L275" s="58"/>
    </row>
    <row r="276" spans="1:12" ht="16.5" customHeight="1">
      <c r="A276" s="65"/>
      <c r="B276" s="135" t="s">
        <v>680</v>
      </c>
      <c r="C276" s="135"/>
      <c r="D276" s="135"/>
      <c r="E276" s="135"/>
      <c r="F276" s="135"/>
      <c r="G276" s="135"/>
      <c r="H276" s="63">
        <v>2000</v>
      </c>
      <c r="I276" s="63"/>
      <c r="J276" s="58"/>
      <c r="K276" s="58"/>
      <c r="L276" s="58"/>
    </row>
    <row r="277" spans="1:12" ht="16.5" customHeight="1">
      <c r="A277" s="65"/>
      <c r="B277" s="135" t="s">
        <v>681</v>
      </c>
      <c r="C277" s="135"/>
      <c r="D277" s="135"/>
      <c r="E277" s="135"/>
      <c r="F277" s="135"/>
      <c r="G277" s="135"/>
      <c r="H277" s="63">
        <v>1000</v>
      </c>
      <c r="I277" s="63"/>
      <c r="J277" s="58"/>
      <c r="K277" s="58"/>
      <c r="L277" s="58"/>
    </row>
    <row r="278" spans="1:12" ht="16.5" customHeight="1">
      <c r="A278" s="65"/>
      <c r="B278" s="135" t="s">
        <v>682</v>
      </c>
      <c r="C278" s="135"/>
      <c r="D278" s="135"/>
      <c r="E278" s="135"/>
      <c r="F278" s="135"/>
      <c r="G278" s="135"/>
      <c r="H278" s="63">
        <v>2000</v>
      </c>
      <c r="I278" s="63"/>
      <c r="J278" s="58"/>
      <c r="K278" s="58"/>
      <c r="L278" s="58"/>
    </row>
    <row r="279" spans="1:12" ht="16.5" customHeight="1">
      <c r="A279" s="65"/>
      <c r="B279" s="135" t="s">
        <v>343</v>
      </c>
      <c r="C279" s="135"/>
      <c r="D279" s="135"/>
      <c r="E279" s="135"/>
      <c r="F279" s="135"/>
      <c r="G279" s="135"/>
      <c r="H279" s="63"/>
      <c r="I279" s="63"/>
      <c r="J279" s="58"/>
      <c r="K279" s="58"/>
      <c r="L279" s="58"/>
    </row>
    <row r="280" spans="1:12" ht="16.5" customHeight="1">
      <c r="A280" s="65"/>
      <c r="B280" s="135" t="s">
        <v>344</v>
      </c>
      <c r="C280" s="135"/>
      <c r="D280" s="135"/>
      <c r="E280" s="135"/>
      <c r="F280" s="135"/>
      <c r="G280" s="135"/>
      <c r="H280" s="63">
        <v>1500</v>
      </c>
      <c r="I280" s="63"/>
      <c r="J280" s="58"/>
      <c r="K280" s="58"/>
      <c r="L280" s="58"/>
    </row>
    <row r="281" spans="1:12" ht="16.5" customHeight="1">
      <c r="A281" s="65"/>
      <c r="B281" s="135" t="s">
        <v>280</v>
      </c>
      <c r="C281" s="135"/>
      <c r="D281" s="135"/>
      <c r="E281" s="135"/>
      <c r="F281" s="135"/>
      <c r="G281" s="135"/>
      <c r="H281" s="63">
        <v>7000</v>
      </c>
      <c r="I281" s="63"/>
      <c r="J281" s="58"/>
      <c r="K281" s="58"/>
      <c r="L281" s="58"/>
    </row>
    <row r="282" spans="1:12" ht="16.5" customHeight="1">
      <c r="A282" s="65"/>
      <c r="B282" s="136"/>
      <c r="C282" s="136"/>
      <c r="D282" s="136"/>
      <c r="E282" s="136"/>
      <c r="F282" s="136"/>
      <c r="G282" s="136"/>
      <c r="H282" s="63"/>
      <c r="I282" s="63"/>
      <c r="J282" s="58"/>
      <c r="K282" s="58"/>
      <c r="L282" s="58"/>
    </row>
    <row r="283" spans="1:12" ht="16.5" customHeight="1">
      <c r="A283" s="48">
        <v>75414</v>
      </c>
      <c r="B283" s="141" t="s">
        <v>683</v>
      </c>
      <c r="C283" s="141"/>
      <c r="D283" s="141"/>
      <c r="E283" s="141"/>
      <c r="F283" s="141"/>
      <c r="G283" s="141"/>
      <c r="H283" s="63"/>
      <c r="I283" s="15">
        <f>SUM(H285:H285)</f>
        <v>100</v>
      </c>
      <c r="J283" s="58"/>
      <c r="K283" s="58"/>
      <c r="L283" s="58"/>
    </row>
    <row r="284" spans="1:12" ht="16.5" customHeight="1">
      <c r="A284" s="65"/>
      <c r="B284" s="146"/>
      <c r="C284" s="146"/>
      <c r="D284" s="146"/>
      <c r="E284" s="146"/>
      <c r="F284" s="146"/>
      <c r="G284" s="146"/>
      <c r="H284" s="63"/>
      <c r="J284" s="58"/>
      <c r="K284" s="58"/>
      <c r="L284" s="58"/>
    </row>
    <row r="285" spans="1:12" ht="16.5" customHeight="1">
      <c r="A285" s="65"/>
      <c r="B285" s="135" t="s">
        <v>684</v>
      </c>
      <c r="C285" s="135"/>
      <c r="D285" s="135"/>
      <c r="E285" s="135"/>
      <c r="F285" s="135"/>
      <c r="G285" s="135"/>
      <c r="H285" s="63">
        <v>100</v>
      </c>
      <c r="I285" s="63"/>
      <c r="J285" s="58"/>
      <c r="K285" s="58"/>
      <c r="L285" s="58"/>
    </row>
    <row r="286" spans="1:12" ht="16.5" customHeight="1">
      <c r="A286" s="65"/>
      <c r="B286" s="135"/>
      <c r="C286" s="135"/>
      <c r="D286" s="135"/>
      <c r="E286" s="135"/>
      <c r="F286" s="135"/>
      <c r="G286" s="135"/>
      <c r="H286" s="63"/>
      <c r="I286" s="63"/>
      <c r="J286" s="58"/>
      <c r="K286" s="58"/>
      <c r="L286" s="58"/>
    </row>
    <row r="287" spans="1:12" ht="16.5" customHeight="1">
      <c r="A287" s="65"/>
      <c r="B287" s="135"/>
      <c r="C287" s="135"/>
      <c r="D287" s="135"/>
      <c r="E287" s="135"/>
      <c r="F287" s="135"/>
      <c r="G287" s="135"/>
      <c r="H287" s="63"/>
      <c r="I287" s="63"/>
      <c r="J287" s="58"/>
      <c r="K287" s="58"/>
      <c r="L287" s="58"/>
    </row>
    <row r="288" spans="1:12" ht="13.5" customHeight="1">
      <c r="A288" s="122" t="s">
        <v>490</v>
      </c>
      <c r="B288" s="122"/>
      <c r="C288" s="122"/>
      <c r="D288" s="122"/>
      <c r="E288" s="122"/>
      <c r="F288" s="122"/>
      <c r="G288" s="122"/>
      <c r="H288" s="63"/>
      <c r="I288" s="63"/>
      <c r="J288" s="58"/>
      <c r="K288" s="58"/>
      <c r="L288" s="58"/>
    </row>
    <row r="289" spans="1:12" ht="12.75" customHeight="1">
      <c r="A289" s="122"/>
      <c r="B289" s="122"/>
      <c r="C289" s="122"/>
      <c r="D289" s="122"/>
      <c r="E289" s="122"/>
      <c r="F289" s="122"/>
      <c r="G289" s="122"/>
      <c r="H289" s="63"/>
      <c r="I289" s="63"/>
      <c r="J289" s="58"/>
      <c r="K289" s="58"/>
      <c r="L289" s="58"/>
    </row>
    <row r="290" spans="1:12" ht="12.75" customHeight="1">
      <c r="A290" s="122"/>
      <c r="B290" s="122"/>
      <c r="C290" s="122"/>
      <c r="D290" s="122"/>
      <c r="E290" s="122"/>
      <c r="F290" s="122"/>
      <c r="G290" s="122"/>
      <c r="H290" s="63"/>
      <c r="I290" s="63"/>
      <c r="J290" s="58"/>
      <c r="K290" s="58"/>
      <c r="L290" s="58"/>
    </row>
    <row r="291" spans="1:12" ht="12" customHeight="1">
      <c r="A291" s="122"/>
      <c r="B291" s="122"/>
      <c r="C291" s="122"/>
      <c r="D291" s="122"/>
      <c r="E291" s="122"/>
      <c r="F291" s="122"/>
      <c r="G291" s="122"/>
      <c r="H291" s="63"/>
      <c r="I291" s="63"/>
      <c r="J291" s="58"/>
      <c r="K291" s="58"/>
      <c r="L291" s="58"/>
    </row>
    <row r="292" spans="1:12" ht="15" customHeight="1">
      <c r="A292" s="122"/>
      <c r="B292" s="122"/>
      <c r="C292" s="122"/>
      <c r="D292" s="122"/>
      <c r="E292" s="122"/>
      <c r="F292" s="122"/>
      <c r="G292" s="122"/>
      <c r="H292" s="63"/>
      <c r="I292" s="63"/>
      <c r="J292" s="58"/>
      <c r="K292" s="58"/>
      <c r="L292" s="58"/>
    </row>
    <row r="293" spans="1:12" ht="18.75" customHeight="1">
      <c r="A293" s="122"/>
      <c r="B293" s="122"/>
      <c r="C293" s="122"/>
      <c r="D293" s="122"/>
      <c r="E293" s="122"/>
      <c r="F293" s="122"/>
      <c r="G293" s="122"/>
      <c r="H293" s="63"/>
      <c r="I293" s="63"/>
      <c r="J293" s="15">
        <f>SUM(I297:I306)</f>
        <v>30330</v>
      </c>
      <c r="K293" s="58"/>
      <c r="L293" s="58"/>
    </row>
    <row r="294" spans="1:12" ht="20.25" customHeight="1">
      <c r="A294" s="122"/>
      <c r="B294" s="122"/>
      <c r="C294" s="122"/>
      <c r="D294" s="122"/>
      <c r="E294" s="122"/>
      <c r="F294" s="122"/>
      <c r="G294" s="122"/>
      <c r="H294" s="63"/>
      <c r="I294" s="63"/>
      <c r="J294" s="58"/>
      <c r="K294" s="58"/>
      <c r="L294" s="58"/>
    </row>
    <row r="295" spans="1:12" ht="16.5" customHeight="1" hidden="1">
      <c r="A295" s="122"/>
      <c r="B295" s="122"/>
      <c r="C295" s="122"/>
      <c r="D295" s="122"/>
      <c r="E295" s="122"/>
      <c r="F295" s="122"/>
      <c r="G295" s="122"/>
      <c r="H295" s="63"/>
      <c r="I295" s="63"/>
      <c r="J295" s="58"/>
      <c r="K295" s="58"/>
      <c r="L295" s="58"/>
    </row>
    <row r="296" spans="1:12" ht="16.5" customHeight="1">
      <c r="A296" s="65"/>
      <c r="B296" s="121"/>
      <c r="C296" s="121"/>
      <c r="D296" s="121"/>
      <c r="E296" s="121"/>
      <c r="F296" s="121"/>
      <c r="G296" s="121"/>
      <c r="H296" s="63"/>
      <c r="I296" s="63"/>
      <c r="K296" s="58"/>
      <c r="L296" s="58"/>
    </row>
    <row r="297" spans="1:12" ht="16.5" customHeight="1">
      <c r="A297" s="60" t="s">
        <v>529</v>
      </c>
      <c r="B297" s="145" t="s">
        <v>530</v>
      </c>
      <c r="C297" s="145"/>
      <c r="D297" s="145"/>
      <c r="E297" s="145"/>
      <c r="F297" s="145"/>
      <c r="G297" s="145"/>
      <c r="H297" s="63"/>
      <c r="I297" s="63"/>
      <c r="J297" s="58"/>
      <c r="K297" s="58"/>
      <c r="L297" s="58"/>
    </row>
    <row r="298" spans="1:12" ht="16.5" customHeight="1">
      <c r="A298" s="65"/>
      <c r="B298" s="135"/>
      <c r="C298" s="135"/>
      <c r="D298" s="135"/>
      <c r="E298" s="135"/>
      <c r="F298" s="135"/>
      <c r="G298" s="135"/>
      <c r="H298" s="63"/>
      <c r="I298" s="63"/>
      <c r="J298" s="58"/>
      <c r="K298" s="58"/>
      <c r="L298" s="58"/>
    </row>
    <row r="299" spans="1:12" ht="33" customHeight="1">
      <c r="A299" s="101">
        <v>75647</v>
      </c>
      <c r="B299" s="123" t="s">
        <v>700</v>
      </c>
      <c r="C299" s="123"/>
      <c r="D299" s="123"/>
      <c r="E299" s="123"/>
      <c r="F299" s="123"/>
      <c r="G299" s="123"/>
      <c r="H299" s="63"/>
      <c r="I299" s="15">
        <f>SUM(H301:H306)</f>
        <v>30330</v>
      </c>
      <c r="J299" s="58"/>
      <c r="K299" s="58"/>
      <c r="L299" s="58"/>
    </row>
    <row r="300" spans="1:12" ht="16.5" customHeight="1">
      <c r="A300" s="65"/>
      <c r="B300" s="121"/>
      <c r="C300" s="121"/>
      <c r="D300" s="121"/>
      <c r="E300" s="121"/>
      <c r="F300" s="121"/>
      <c r="G300" s="121"/>
      <c r="H300" s="63"/>
      <c r="J300" s="58"/>
      <c r="K300" s="58"/>
      <c r="L300" s="58"/>
    </row>
    <row r="301" spans="1:12" ht="27.75" customHeight="1">
      <c r="A301" s="65"/>
      <c r="B301" s="148" t="s">
        <v>547</v>
      </c>
      <c r="C301" s="148"/>
      <c r="D301" s="148"/>
      <c r="E301" s="148"/>
      <c r="F301" s="148"/>
      <c r="G301" s="148"/>
      <c r="H301" s="63">
        <v>17000</v>
      </c>
      <c r="I301" s="63"/>
      <c r="J301" s="58"/>
      <c r="K301" s="58"/>
      <c r="L301" s="58"/>
    </row>
    <row r="302" spans="1:12" ht="16.5" customHeight="1">
      <c r="A302" s="65"/>
      <c r="B302" s="135" t="s">
        <v>685</v>
      </c>
      <c r="C302" s="135"/>
      <c r="D302" s="135"/>
      <c r="E302" s="135"/>
      <c r="F302" s="135"/>
      <c r="G302" s="135"/>
      <c r="H302" s="63">
        <v>2000</v>
      </c>
      <c r="I302" s="63"/>
      <c r="J302" s="58"/>
      <c r="K302" s="58"/>
      <c r="L302" s="58"/>
    </row>
    <row r="303" spans="1:12" ht="16.5" customHeight="1">
      <c r="A303" s="65"/>
      <c r="B303" s="135" t="s">
        <v>686</v>
      </c>
      <c r="C303" s="135"/>
      <c r="D303" s="135"/>
      <c r="E303" s="135"/>
      <c r="F303" s="135"/>
      <c r="G303" s="135"/>
      <c r="H303" s="63">
        <v>11000</v>
      </c>
      <c r="I303" s="63"/>
      <c r="J303" s="58"/>
      <c r="K303" s="58"/>
      <c r="L303" s="58"/>
    </row>
    <row r="304" spans="1:12" ht="16.5" customHeight="1">
      <c r="A304" s="65"/>
      <c r="B304" s="135" t="s">
        <v>580</v>
      </c>
      <c r="C304" s="135"/>
      <c r="D304" s="135"/>
      <c r="E304" s="135"/>
      <c r="F304" s="135"/>
      <c r="G304" s="135"/>
      <c r="H304" s="63">
        <v>300</v>
      </c>
      <c r="I304" s="63"/>
      <c r="J304" s="58"/>
      <c r="K304" s="58"/>
      <c r="L304" s="58"/>
    </row>
    <row r="305" spans="1:12" ht="16.5" customHeight="1">
      <c r="A305" s="65"/>
      <c r="B305" s="135" t="s">
        <v>581</v>
      </c>
      <c r="C305" s="135"/>
      <c r="D305" s="135"/>
      <c r="E305" s="135"/>
      <c r="F305" s="135"/>
      <c r="G305" s="135"/>
      <c r="H305" s="63">
        <v>30</v>
      </c>
      <c r="I305" s="63"/>
      <c r="J305" s="58"/>
      <c r="K305" s="58"/>
      <c r="L305" s="58"/>
    </row>
    <row r="306" spans="1:12" ht="16.5" customHeight="1">
      <c r="A306" s="65"/>
      <c r="B306" s="135"/>
      <c r="C306" s="135"/>
      <c r="D306" s="135"/>
      <c r="E306" s="135"/>
      <c r="F306" s="135"/>
      <c r="G306" s="135"/>
      <c r="H306" s="63"/>
      <c r="I306" s="63"/>
      <c r="J306" s="58"/>
      <c r="K306" s="58"/>
      <c r="L306" s="58"/>
    </row>
    <row r="307" spans="1:12" ht="16.5" customHeight="1">
      <c r="A307" s="65"/>
      <c r="B307" s="136"/>
      <c r="C307" s="136"/>
      <c r="D307" s="136"/>
      <c r="E307" s="136"/>
      <c r="F307" s="136"/>
      <c r="G307" s="136"/>
      <c r="H307" s="63"/>
      <c r="I307" s="63"/>
      <c r="J307" s="58"/>
      <c r="K307" s="58"/>
      <c r="L307" s="58"/>
    </row>
    <row r="308" spans="1:12" ht="16.5" customHeight="1">
      <c r="A308" s="65"/>
      <c r="B308" s="135"/>
      <c r="C308" s="135"/>
      <c r="D308" s="135"/>
      <c r="E308" s="135"/>
      <c r="F308" s="135"/>
      <c r="G308" s="135"/>
      <c r="H308" s="63"/>
      <c r="I308" s="63"/>
      <c r="J308" s="58"/>
      <c r="K308" s="58"/>
      <c r="L308" s="58"/>
    </row>
    <row r="309" spans="1:12" ht="23.25" customHeight="1">
      <c r="A309" s="122" t="s">
        <v>548</v>
      </c>
      <c r="B309" s="122"/>
      <c r="C309" s="122"/>
      <c r="D309" s="122"/>
      <c r="E309" s="122"/>
      <c r="F309" s="122"/>
      <c r="G309" s="122"/>
      <c r="H309" s="63"/>
      <c r="I309" s="63"/>
      <c r="J309" s="58"/>
      <c r="K309" s="58"/>
      <c r="L309" s="58"/>
    </row>
    <row r="310" spans="1:12" ht="21.75" customHeight="1">
      <c r="A310" s="122"/>
      <c r="B310" s="122"/>
      <c r="C310" s="122"/>
      <c r="D310" s="122"/>
      <c r="E310" s="122"/>
      <c r="F310" s="122"/>
      <c r="G310" s="122"/>
      <c r="H310" s="63"/>
      <c r="I310" s="63"/>
      <c r="J310" s="15">
        <f>SUM(I314:I317)</f>
        <v>123271</v>
      </c>
      <c r="K310" s="58"/>
      <c r="L310" s="58"/>
    </row>
    <row r="311" spans="1:12" ht="16.5" customHeight="1">
      <c r="A311" s="28"/>
      <c r="B311" s="139"/>
      <c r="C311" s="139"/>
      <c r="D311" s="139"/>
      <c r="E311" s="139"/>
      <c r="F311" s="139"/>
      <c r="G311" s="139"/>
      <c r="H311" s="63"/>
      <c r="I311" s="63"/>
      <c r="J311" s="58"/>
      <c r="K311" s="58"/>
      <c r="L311" s="58"/>
    </row>
    <row r="312" spans="1:12" ht="16.5" customHeight="1">
      <c r="A312" s="60" t="s">
        <v>529</v>
      </c>
      <c r="B312" s="145" t="s">
        <v>530</v>
      </c>
      <c r="C312" s="145"/>
      <c r="D312" s="145"/>
      <c r="E312" s="145"/>
      <c r="F312" s="145"/>
      <c r="G312" s="145"/>
      <c r="H312" s="63"/>
      <c r="I312" s="63"/>
      <c r="J312" s="58"/>
      <c r="K312" s="58"/>
      <c r="L312" s="58"/>
    </row>
    <row r="313" spans="1:12" ht="16.5" customHeight="1">
      <c r="A313" s="65"/>
      <c r="B313" s="121"/>
      <c r="C313" s="121"/>
      <c r="D313" s="121"/>
      <c r="E313" s="121"/>
      <c r="F313" s="121"/>
      <c r="G313" s="121"/>
      <c r="H313" s="63"/>
      <c r="I313" s="63"/>
      <c r="K313" s="58"/>
      <c r="L313" s="58"/>
    </row>
    <row r="314" spans="1:12" ht="34.5" customHeight="1">
      <c r="A314" s="101">
        <v>75702</v>
      </c>
      <c r="B314" s="123" t="s">
        <v>688</v>
      </c>
      <c r="C314" s="123"/>
      <c r="D314" s="123"/>
      <c r="E314" s="123"/>
      <c r="F314" s="123"/>
      <c r="G314" s="123"/>
      <c r="H314" s="63"/>
      <c r="I314" s="15">
        <f>SUM(H316:H317)</f>
        <v>123271</v>
      </c>
      <c r="J314" s="58"/>
      <c r="K314" s="58"/>
      <c r="L314" s="58"/>
    </row>
    <row r="315" spans="1:12" ht="16.5" customHeight="1">
      <c r="A315" s="102"/>
      <c r="B315" s="105"/>
      <c r="C315" s="105"/>
      <c r="D315" s="105"/>
      <c r="E315" s="105"/>
      <c r="F315" s="105"/>
      <c r="G315" s="105"/>
      <c r="H315" s="63"/>
      <c r="J315" s="58"/>
      <c r="K315" s="59"/>
      <c r="L315" s="58"/>
    </row>
    <row r="316" spans="1:12" ht="16.5" customHeight="1">
      <c r="A316" s="65"/>
      <c r="B316" s="135" t="s">
        <v>689</v>
      </c>
      <c r="C316" s="135"/>
      <c r="D316" s="135"/>
      <c r="E316" s="135"/>
      <c r="F316" s="135"/>
      <c r="G316" s="135"/>
      <c r="H316" s="63">
        <v>43271</v>
      </c>
      <c r="I316" s="63"/>
      <c r="J316" s="58"/>
      <c r="K316" s="59"/>
      <c r="L316" s="58"/>
    </row>
    <row r="317" spans="1:12" ht="16.5" customHeight="1">
      <c r="A317" s="65"/>
      <c r="B317" s="135" t="s">
        <v>432</v>
      </c>
      <c r="C317" s="135"/>
      <c r="D317" s="135"/>
      <c r="E317" s="135"/>
      <c r="F317" s="135"/>
      <c r="G317" s="135"/>
      <c r="H317" s="63">
        <v>80000</v>
      </c>
      <c r="I317" s="63"/>
      <c r="J317" s="58"/>
      <c r="K317" s="59"/>
      <c r="L317" s="58"/>
    </row>
    <row r="318" spans="1:12" ht="16.5" customHeight="1">
      <c r="A318" s="65"/>
      <c r="B318" s="136"/>
      <c r="C318" s="136"/>
      <c r="D318" s="136"/>
      <c r="E318" s="136"/>
      <c r="F318" s="136"/>
      <c r="G318" s="136"/>
      <c r="H318" s="63"/>
      <c r="I318" s="63"/>
      <c r="J318" s="58"/>
      <c r="K318" s="59"/>
      <c r="L318" s="58"/>
    </row>
    <row r="319" spans="1:12" ht="16.5" customHeight="1">
      <c r="A319" s="65"/>
      <c r="B319" s="136"/>
      <c r="C319" s="136"/>
      <c r="D319" s="136"/>
      <c r="E319" s="136"/>
      <c r="F319" s="136"/>
      <c r="G319" s="136"/>
      <c r="H319" s="63"/>
      <c r="I319" s="63"/>
      <c r="J319" s="58"/>
      <c r="K319" s="59"/>
      <c r="L319" s="58"/>
    </row>
    <row r="320" spans="1:12" ht="16.5" customHeight="1">
      <c r="A320" s="65"/>
      <c r="B320" s="135"/>
      <c r="C320" s="135"/>
      <c r="D320" s="135"/>
      <c r="E320" s="135"/>
      <c r="F320" s="135"/>
      <c r="G320" s="135"/>
      <c r="H320" s="63"/>
      <c r="I320" s="63"/>
      <c r="J320" s="58"/>
      <c r="K320" s="59"/>
      <c r="L320" s="58"/>
    </row>
    <row r="321" spans="1:12" ht="16.5" customHeight="1">
      <c r="A321" s="129" t="s">
        <v>506</v>
      </c>
      <c r="B321" s="129"/>
      <c r="C321" s="129"/>
      <c r="D321" s="129"/>
      <c r="E321" s="129"/>
      <c r="F321" s="129"/>
      <c r="G321" s="129"/>
      <c r="H321" s="63"/>
      <c r="I321" s="63"/>
      <c r="J321" s="58"/>
      <c r="K321" s="58"/>
      <c r="L321" s="58"/>
    </row>
    <row r="322" spans="1:12" ht="16.5" customHeight="1">
      <c r="A322" s="129"/>
      <c r="B322" s="129"/>
      <c r="C322" s="129"/>
      <c r="D322" s="129"/>
      <c r="E322" s="129"/>
      <c r="F322" s="129"/>
      <c r="G322" s="129"/>
      <c r="H322" s="63"/>
      <c r="I322" s="63"/>
      <c r="J322" s="15">
        <f>SUM(I326:I329)</f>
        <v>8000</v>
      </c>
      <c r="K322" s="58"/>
      <c r="L322" s="58"/>
    </row>
    <row r="323" spans="1:12" ht="16.5" customHeight="1">
      <c r="A323" s="65"/>
      <c r="B323" s="135"/>
      <c r="C323" s="135"/>
      <c r="D323" s="135"/>
      <c r="E323" s="135"/>
      <c r="F323" s="135"/>
      <c r="G323" s="135"/>
      <c r="H323" s="63"/>
      <c r="I323" s="63"/>
      <c r="J323" s="58"/>
      <c r="K323" s="58"/>
      <c r="L323" s="58"/>
    </row>
    <row r="324" spans="1:12" ht="16.5" customHeight="1">
      <c r="A324" s="60" t="s">
        <v>529</v>
      </c>
      <c r="B324" s="104" t="s">
        <v>530</v>
      </c>
      <c r="C324" s="104"/>
      <c r="D324" s="104"/>
      <c r="E324" s="104"/>
      <c r="F324" s="104"/>
      <c r="G324" s="104"/>
      <c r="H324" s="63"/>
      <c r="I324" s="63"/>
      <c r="J324" s="58"/>
      <c r="K324" s="58"/>
      <c r="L324" s="58"/>
    </row>
    <row r="325" spans="1:12" ht="16.5" customHeight="1">
      <c r="A325" s="65"/>
      <c r="B325" s="121"/>
      <c r="C325" s="121"/>
      <c r="D325" s="121"/>
      <c r="E325" s="121"/>
      <c r="F325" s="121"/>
      <c r="G325" s="121"/>
      <c r="H325" s="63"/>
      <c r="I325" s="63"/>
      <c r="K325" s="58"/>
      <c r="L325" s="58"/>
    </row>
    <row r="326" spans="1:12" ht="16.5" customHeight="1">
      <c r="A326" s="48">
        <v>75818</v>
      </c>
      <c r="B326" s="141" t="s">
        <v>690</v>
      </c>
      <c r="C326" s="141"/>
      <c r="D326" s="141"/>
      <c r="E326" s="141"/>
      <c r="F326" s="141"/>
      <c r="G326" s="141"/>
      <c r="H326" s="63"/>
      <c r="I326" s="15">
        <f>H328</f>
        <v>8000</v>
      </c>
      <c r="J326" s="58"/>
      <c r="K326" s="58"/>
      <c r="L326" s="58"/>
    </row>
    <row r="327" spans="1:12" ht="16.5" customHeight="1">
      <c r="A327" s="65"/>
      <c r="B327" s="121"/>
      <c r="C327" s="121"/>
      <c r="D327" s="121"/>
      <c r="E327" s="121"/>
      <c r="F327" s="121"/>
      <c r="G327" s="121"/>
      <c r="H327" s="63"/>
      <c r="J327" s="58"/>
      <c r="K327" s="58"/>
      <c r="L327" s="58"/>
    </row>
    <row r="328" spans="1:12" ht="16.5" customHeight="1">
      <c r="A328" s="65"/>
      <c r="B328" s="135" t="s">
        <v>474</v>
      </c>
      <c r="C328" s="135"/>
      <c r="D328" s="135"/>
      <c r="E328" s="135"/>
      <c r="F328" s="135"/>
      <c r="G328" s="135"/>
      <c r="H328" s="63">
        <v>8000</v>
      </c>
      <c r="I328" s="63"/>
      <c r="J328" s="58"/>
      <c r="K328" s="58"/>
      <c r="L328" s="58"/>
    </row>
    <row r="329" spans="1:12" ht="16.5" customHeight="1">
      <c r="A329" s="65"/>
      <c r="B329" s="135"/>
      <c r="C329" s="135"/>
      <c r="D329" s="135"/>
      <c r="E329" s="135"/>
      <c r="F329" s="135"/>
      <c r="G329" s="135"/>
      <c r="H329" s="63"/>
      <c r="I329" s="63"/>
      <c r="J329" s="58"/>
      <c r="K329" s="58"/>
      <c r="L329" s="58"/>
    </row>
    <row r="330" spans="1:12" ht="16.5" customHeight="1">
      <c r="A330" s="129" t="s">
        <v>510</v>
      </c>
      <c r="B330" s="129"/>
      <c r="C330" s="129"/>
      <c r="D330" s="129"/>
      <c r="E330" s="129"/>
      <c r="F330" s="129"/>
      <c r="G330" s="129"/>
      <c r="H330" s="62"/>
      <c r="I330" s="62"/>
      <c r="J330" s="62"/>
      <c r="K330" s="58"/>
      <c r="L330" s="58"/>
    </row>
    <row r="331" spans="1:12" ht="16.5" customHeight="1">
      <c r="A331" s="129"/>
      <c r="B331" s="129"/>
      <c r="C331" s="129"/>
      <c r="D331" s="129"/>
      <c r="E331" s="129"/>
      <c r="F331" s="129"/>
      <c r="G331" s="129"/>
      <c r="H331" s="62"/>
      <c r="I331" s="62"/>
      <c r="J331" s="15">
        <f>SUM(I333:I455)</f>
        <v>1532448</v>
      </c>
      <c r="K331" s="58"/>
      <c r="L331" s="58"/>
    </row>
    <row r="332" spans="1:12" ht="16.5" customHeight="1">
      <c r="A332" s="65"/>
      <c r="B332" s="121"/>
      <c r="C332" s="121"/>
      <c r="D332" s="121"/>
      <c r="E332" s="121"/>
      <c r="F332" s="121"/>
      <c r="G332" s="121"/>
      <c r="H332" s="62"/>
      <c r="I332" s="62"/>
      <c r="K332" s="58"/>
      <c r="L332" s="58"/>
    </row>
    <row r="333" spans="1:12" ht="16.5" customHeight="1">
      <c r="A333" s="60" t="s">
        <v>529</v>
      </c>
      <c r="B333" s="145" t="s">
        <v>530</v>
      </c>
      <c r="C333" s="145"/>
      <c r="D333" s="145"/>
      <c r="E333" s="145"/>
      <c r="F333" s="145"/>
      <c r="G333" s="145"/>
      <c r="H333" s="62"/>
      <c r="I333" s="62"/>
      <c r="J333" s="62"/>
      <c r="K333" s="58"/>
      <c r="L333" s="58"/>
    </row>
    <row r="334" spans="1:12" ht="16.5" customHeight="1">
      <c r="A334" s="65"/>
      <c r="B334" s="135"/>
      <c r="C334" s="135"/>
      <c r="D334" s="135"/>
      <c r="E334" s="135"/>
      <c r="F334" s="135"/>
      <c r="G334" s="135"/>
      <c r="H334" s="62"/>
      <c r="I334" s="62"/>
      <c r="J334" s="62"/>
      <c r="K334" s="58"/>
      <c r="L334" s="58"/>
    </row>
    <row r="335" spans="1:12" ht="16.5" customHeight="1">
      <c r="A335" s="48">
        <v>80101</v>
      </c>
      <c r="B335" s="141" t="s">
        <v>691</v>
      </c>
      <c r="C335" s="141"/>
      <c r="D335" s="141"/>
      <c r="E335" s="141"/>
      <c r="F335" s="141"/>
      <c r="G335" s="141"/>
      <c r="H335" s="16"/>
      <c r="I335" s="15">
        <f>SUM(H336:H369)</f>
        <v>736316</v>
      </c>
      <c r="J335" s="62"/>
      <c r="K335" s="58"/>
      <c r="L335" s="58"/>
    </row>
    <row r="336" spans="1:12" ht="16.5" customHeight="1">
      <c r="A336" s="61"/>
      <c r="B336" s="135"/>
      <c r="C336" s="135"/>
      <c r="D336" s="135"/>
      <c r="E336" s="135"/>
      <c r="F336" s="135"/>
      <c r="G336" s="135"/>
      <c r="H336" s="62"/>
      <c r="I336" s="62"/>
      <c r="J336" s="62"/>
      <c r="K336" s="58"/>
      <c r="L336" s="58"/>
    </row>
    <row r="337" spans="1:12" ht="16.5" customHeight="1">
      <c r="A337" s="61"/>
      <c r="B337" s="135" t="s">
        <v>720</v>
      </c>
      <c r="C337" s="135"/>
      <c r="D337" s="135"/>
      <c r="E337" s="135"/>
      <c r="F337" s="135"/>
      <c r="G337" s="135"/>
      <c r="H337" s="62">
        <v>470000</v>
      </c>
      <c r="I337" s="62"/>
      <c r="J337" s="62"/>
      <c r="K337" s="58"/>
      <c r="L337" s="58"/>
    </row>
    <row r="338" spans="1:12" ht="16.5" customHeight="1">
      <c r="A338" s="61"/>
      <c r="B338" s="135" t="s">
        <v>620</v>
      </c>
      <c r="C338" s="135"/>
      <c r="D338" s="135"/>
      <c r="E338" s="135"/>
      <c r="F338" s="135"/>
      <c r="G338" s="135"/>
      <c r="H338" s="62">
        <v>36126</v>
      </c>
      <c r="I338" s="62"/>
      <c r="J338" s="62"/>
      <c r="K338" s="58"/>
      <c r="L338" s="58"/>
    </row>
    <row r="339" spans="1:12" ht="16.5" customHeight="1">
      <c r="A339" s="61"/>
      <c r="B339" s="135" t="s">
        <v>580</v>
      </c>
      <c r="C339" s="135"/>
      <c r="D339" s="135"/>
      <c r="E339" s="135"/>
      <c r="F339" s="135"/>
      <c r="G339" s="135"/>
      <c r="H339" s="62">
        <v>90180</v>
      </c>
      <c r="I339" s="62"/>
      <c r="J339" s="62"/>
      <c r="K339" s="58"/>
      <c r="L339" s="58"/>
    </row>
    <row r="340" spans="1:12" ht="16.5" customHeight="1">
      <c r="A340" s="61"/>
      <c r="B340" s="135" t="s">
        <v>581</v>
      </c>
      <c r="C340" s="135"/>
      <c r="D340" s="135"/>
      <c r="E340" s="135"/>
      <c r="F340" s="135"/>
      <c r="G340" s="135"/>
      <c r="H340" s="62">
        <v>12390</v>
      </c>
      <c r="I340" s="62"/>
      <c r="J340" s="62"/>
      <c r="K340" s="58"/>
      <c r="L340" s="58"/>
    </row>
    <row r="341" spans="1:12" ht="16.5" customHeight="1">
      <c r="A341" s="61"/>
      <c r="B341" s="135" t="s">
        <v>560</v>
      </c>
      <c r="C341" s="135"/>
      <c r="D341" s="135"/>
      <c r="E341" s="135"/>
      <c r="F341" s="135"/>
      <c r="G341" s="135"/>
      <c r="H341" s="62">
        <v>28610</v>
      </c>
      <c r="I341" s="62"/>
      <c r="J341" s="62"/>
      <c r="K341" s="58"/>
      <c r="L341" s="58"/>
    </row>
    <row r="342" spans="1:12" ht="16.5" customHeight="1">
      <c r="A342" s="61"/>
      <c r="B342" s="135" t="s">
        <v>144</v>
      </c>
      <c r="C342" s="135"/>
      <c r="D342" s="135"/>
      <c r="E342" s="135"/>
      <c r="F342" s="135"/>
      <c r="G342" s="135"/>
      <c r="H342" s="62">
        <v>29800</v>
      </c>
      <c r="I342" s="62"/>
      <c r="J342" s="62"/>
      <c r="K342" s="58"/>
      <c r="L342" s="58"/>
    </row>
    <row r="343" spans="1:12" ht="16.5" customHeight="1">
      <c r="A343" s="61"/>
      <c r="B343" s="135" t="s">
        <v>622</v>
      </c>
      <c r="C343" s="135"/>
      <c r="D343" s="135"/>
      <c r="E343" s="135"/>
      <c r="F343" s="135"/>
      <c r="G343" s="135"/>
      <c r="H343" s="62">
        <v>13500</v>
      </c>
      <c r="I343" s="62"/>
      <c r="J343" s="62"/>
      <c r="K343" s="58"/>
      <c r="L343" s="58"/>
    </row>
    <row r="344" spans="1:12" ht="16.5" customHeight="1">
      <c r="A344" s="61"/>
      <c r="B344" s="135" t="s">
        <v>151</v>
      </c>
      <c r="C344" s="135"/>
      <c r="D344" s="135"/>
      <c r="E344" s="135"/>
      <c r="F344" s="135"/>
      <c r="G344" s="135"/>
      <c r="H344" s="62">
        <v>2460</v>
      </c>
      <c r="I344" s="62"/>
      <c r="J344" s="62"/>
      <c r="K344" s="58"/>
      <c r="L344" s="58"/>
    </row>
    <row r="345" spans="1:12" ht="27.75" customHeight="1">
      <c r="A345" s="61"/>
      <c r="B345" s="137" t="s">
        <v>152</v>
      </c>
      <c r="C345" s="137"/>
      <c r="D345" s="137"/>
      <c r="E345" s="137"/>
      <c r="F345" s="137"/>
      <c r="G345" s="137"/>
      <c r="H345" s="91">
        <v>2900</v>
      </c>
      <c r="I345" s="62"/>
      <c r="J345" s="62"/>
      <c r="K345" s="58"/>
      <c r="L345" s="58"/>
    </row>
    <row r="346" spans="1:12" ht="15.75" customHeight="1">
      <c r="A346" s="61"/>
      <c r="B346" s="137" t="s">
        <v>153</v>
      </c>
      <c r="C346" s="137"/>
      <c r="D346" s="137"/>
      <c r="E346" s="137"/>
      <c r="F346" s="137"/>
      <c r="G346" s="137"/>
      <c r="H346" s="62">
        <v>830</v>
      </c>
      <c r="I346" s="62"/>
      <c r="J346" s="62"/>
      <c r="K346" s="58"/>
      <c r="L346" s="58"/>
    </row>
    <row r="347" spans="1:12" ht="15.75" customHeight="1">
      <c r="A347" s="61"/>
      <c r="B347" s="137" t="s">
        <v>154</v>
      </c>
      <c r="C347" s="137"/>
      <c r="D347" s="137"/>
      <c r="E347" s="137"/>
      <c r="F347" s="137"/>
      <c r="G347" s="137"/>
      <c r="H347" s="62">
        <v>660</v>
      </c>
      <c r="I347" s="62"/>
      <c r="J347" s="62"/>
      <c r="K347" s="58"/>
      <c r="L347" s="58"/>
    </row>
    <row r="348" spans="1:12" ht="15.75" customHeight="1">
      <c r="A348" s="61"/>
      <c r="B348" s="137" t="s">
        <v>170</v>
      </c>
      <c r="C348" s="137"/>
      <c r="D348" s="137"/>
      <c r="E348" s="137"/>
      <c r="F348" s="137"/>
      <c r="G348" s="137"/>
      <c r="H348" s="62">
        <v>8550</v>
      </c>
      <c r="I348" s="62"/>
      <c r="J348" s="62"/>
      <c r="K348" s="58"/>
      <c r="L348" s="58"/>
    </row>
    <row r="349" spans="1:12" ht="15.75" customHeight="1">
      <c r="A349" s="61"/>
      <c r="B349" s="137" t="s">
        <v>155</v>
      </c>
      <c r="C349" s="137"/>
      <c r="D349" s="137"/>
      <c r="E349" s="137"/>
      <c r="F349" s="137"/>
      <c r="G349" s="137"/>
      <c r="H349" s="62">
        <v>200</v>
      </c>
      <c r="I349" s="62"/>
      <c r="J349" s="62"/>
      <c r="K349" s="58"/>
      <c r="L349" s="58"/>
    </row>
    <row r="350" spans="1:12" ht="15.75" customHeight="1">
      <c r="A350" s="61"/>
      <c r="B350" s="137" t="s">
        <v>156</v>
      </c>
      <c r="C350" s="137"/>
      <c r="D350" s="137"/>
      <c r="E350" s="137"/>
      <c r="F350" s="137"/>
      <c r="G350" s="137"/>
      <c r="H350" s="62">
        <v>600</v>
      </c>
      <c r="I350" s="62"/>
      <c r="J350" s="62"/>
      <c r="K350" s="58"/>
      <c r="L350" s="58"/>
    </row>
    <row r="351" spans="1:12" ht="16.5" customHeight="1">
      <c r="A351" s="61"/>
      <c r="B351" s="135" t="s">
        <v>721</v>
      </c>
      <c r="C351" s="135"/>
      <c r="D351" s="135"/>
      <c r="E351" s="135"/>
      <c r="F351" s="135"/>
      <c r="G351" s="135"/>
      <c r="H351" s="62">
        <v>7550</v>
      </c>
      <c r="I351" s="62"/>
      <c r="J351" s="62"/>
      <c r="K351" s="58"/>
      <c r="L351" s="58"/>
    </row>
    <row r="352" spans="1:12" ht="16.5" customHeight="1">
      <c r="A352" s="61"/>
      <c r="B352" s="135" t="s">
        <v>157</v>
      </c>
      <c r="C352" s="135"/>
      <c r="D352" s="135"/>
      <c r="E352" s="135"/>
      <c r="F352" s="135"/>
      <c r="G352" s="135"/>
      <c r="H352" s="62">
        <v>900</v>
      </c>
      <c r="I352" s="62"/>
      <c r="J352" s="62"/>
      <c r="K352" s="58"/>
      <c r="L352" s="58"/>
    </row>
    <row r="353" spans="1:12" ht="16.5" customHeight="1">
      <c r="A353" s="61"/>
      <c r="B353" s="135" t="s">
        <v>160</v>
      </c>
      <c r="C353" s="135"/>
      <c r="D353" s="135"/>
      <c r="E353" s="135"/>
      <c r="F353" s="135"/>
      <c r="G353" s="135"/>
      <c r="H353" s="62">
        <v>1000</v>
      </c>
      <c r="I353" s="62"/>
      <c r="J353" s="62"/>
      <c r="K353" s="58"/>
      <c r="L353" s="58"/>
    </row>
    <row r="354" spans="1:12" ht="16.5" customHeight="1">
      <c r="A354" s="61"/>
      <c r="B354" s="135" t="s">
        <v>159</v>
      </c>
      <c r="C354" s="135"/>
      <c r="D354" s="135"/>
      <c r="E354" s="135"/>
      <c r="F354" s="135"/>
      <c r="G354" s="135"/>
      <c r="H354" s="62">
        <v>4900</v>
      </c>
      <c r="I354" s="62"/>
      <c r="J354" s="62"/>
      <c r="K354" s="58"/>
      <c r="L354" s="58"/>
    </row>
    <row r="355" spans="1:12" ht="27" customHeight="1">
      <c r="A355" s="61"/>
      <c r="B355" s="137" t="s">
        <v>158</v>
      </c>
      <c r="C355" s="137"/>
      <c r="D355" s="137"/>
      <c r="E355" s="137"/>
      <c r="F355" s="137"/>
      <c r="G355" s="137"/>
      <c r="H355" s="91">
        <v>9950</v>
      </c>
      <c r="I355" s="62"/>
      <c r="J355" s="62"/>
      <c r="K355" s="58"/>
      <c r="L355" s="58"/>
    </row>
    <row r="356" spans="1:12" ht="16.5" customHeight="1">
      <c r="A356" s="61"/>
      <c r="B356" s="135" t="s">
        <v>12</v>
      </c>
      <c r="C356" s="135"/>
      <c r="D356" s="135"/>
      <c r="E356" s="135"/>
      <c r="F356" s="135"/>
      <c r="G356" s="135"/>
      <c r="H356" s="62">
        <v>2400</v>
      </c>
      <c r="I356" s="62"/>
      <c r="J356" s="62"/>
      <c r="K356" s="58"/>
      <c r="L356" s="58"/>
    </row>
    <row r="357" spans="1:12" ht="16.5" customHeight="1">
      <c r="A357" s="61"/>
      <c r="B357" s="135" t="s">
        <v>601</v>
      </c>
      <c r="C357" s="135"/>
      <c r="D357" s="135"/>
      <c r="E357" s="135"/>
      <c r="F357" s="135"/>
      <c r="G357" s="135"/>
      <c r="H357" s="62">
        <v>1500</v>
      </c>
      <c r="I357" s="62"/>
      <c r="J357" s="62"/>
      <c r="K357" s="58"/>
      <c r="L357" s="58"/>
    </row>
    <row r="358" spans="1:12" ht="16.5" customHeight="1">
      <c r="A358" s="61"/>
      <c r="B358" s="135" t="s">
        <v>13</v>
      </c>
      <c r="C358" s="135"/>
      <c r="D358" s="135"/>
      <c r="E358" s="135"/>
      <c r="F358" s="135"/>
      <c r="G358" s="135"/>
      <c r="H358" s="62">
        <v>1070</v>
      </c>
      <c r="I358" s="62"/>
      <c r="J358" s="62"/>
      <c r="K358" s="58"/>
      <c r="L358" s="58"/>
    </row>
    <row r="359" spans="1:12" ht="16.5" customHeight="1">
      <c r="A359" s="61"/>
      <c r="B359" s="126" t="s">
        <v>161</v>
      </c>
      <c r="C359" s="126"/>
      <c r="D359" s="126"/>
      <c r="E359" s="126"/>
      <c r="F359" s="126"/>
      <c r="G359" s="126"/>
      <c r="H359" s="62">
        <v>1200</v>
      </c>
      <c r="I359" s="62"/>
      <c r="J359" s="62"/>
      <c r="K359" s="58"/>
      <c r="L359" s="58"/>
    </row>
    <row r="360" spans="1:12" ht="16.5" customHeight="1">
      <c r="A360" s="61"/>
      <c r="B360" s="126" t="s">
        <v>14</v>
      </c>
      <c r="C360" s="126"/>
      <c r="D360" s="126"/>
      <c r="E360" s="126"/>
      <c r="F360" s="126"/>
      <c r="G360" s="126"/>
      <c r="H360" s="62">
        <v>1880</v>
      </c>
      <c r="I360" s="62"/>
      <c r="J360" s="62"/>
      <c r="K360" s="58"/>
      <c r="L360" s="58"/>
    </row>
    <row r="361" spans="1:12" ht="16.5" customHeight="1">
      <c r="A361" s="61"/>
      <c r="B361" s="126" t="s">
        <v>162</v>
      </c>
      <c r="C361" s="126"/>
      <c r="D361" s="126"/>
      <c r="E361" s="126"/>
      <c r="F361" s="126"/>
      <c r="G361" s="126"/>
      <c r="H361" s="62">
        <v>740</v>
      </c>
      <c r="I361" s="62"/>
      <c r="J361" s="62"/>
      <c r="K361" s="58"/>
      <c r="L361" s="58"/>
    </row>
    <row r="362" spans="1:12" ht="16.5" customHeight="1">
      <c r="A362" s="61"/>
      <c r="B362" s="126" t="s">
        <v>164</v>
      </c>
      <c r="C362" s="126"/>
      <c r="D362" s="126"/>
      <c r="E362" s="126"/>
      <c r="F362" s="126"/>
      <c r="G362" s="126"/>
      <c r="H362" s="62">
        <v>350</v>
      </c>
      <c r="I362" s="62"/>
      <c r="J362" s="62"/>
      <c r="K362" s="58"/>
      <c r="L362" s="58"/>
    </row>
    <row r="363" spans="1:12" ht="16.5" customHeight="1">
      <c r="A363" s="61"/>
      <c r="B363" s="135" t="s">
        <v>165</v>
      </c>
      <c r="C363" s="135"/>
      <c r="D363" s="135"/>
      <c r="E363" s="135"/>
      <c r="F363" s="135"/>
      <c r="G363" s="135"/>
      <c r="H363" s="62">
        <v>240</v>
      </c>
      <c r="I363" s="62"/>
      <c r="J363" s="62"/>
      <c r="K363" s="58"/>
      <c r="L363" s="58"/>
    </row>
    <row r="364" spans="1:12" ht="16.5" customHeight="1">
      <c r="A364" s="61"/>
      <c r="B364" s="135" t="s">
        <v>166</v>
      </c>
      <c r="C364" s="135"/>
      <c r="D364" s="135"/>
      <c r="E364" s="135"/>
      <c r="F364" s="135"/>
      <c r="G364" s="135"/>
      <c r="H364" s="62">
        <v>600</v>
      </c>
      <c r="I364" s="62"/>
      <c r="J364" s="62"/>
      <c r="K364" s="58"/>
      <c r="L364" s="58"/>
    </row>
    <row r="365" spans="1:12" ht="16.5" customHeight="1">
      <c r="A365" s="61"/>
      <c r="B365" s="135" t="s">
        <v>635</v>
      </c>
      <c r="C365" s="135"/>
      <c r="D365" s="135"/>
      <c r="E365" s="135"/>
      <c r="F365" s="135"/>
      <c r="G365" s="135"/>
      <c r="H365" s="62">
        <v>200</v>
      </c>
      <c r="I365" s="62"/>
      <c r="J365" s="62"/>
      <c r="K365" s="58"/>
      <c r="L365" s="58"/>
    </row>
    <row r="366" spans="1:12" ht="16.5" customHeight="1">
      <c r="A366" s="61"/>
      <c r="B366" s="135" t="s">
        <v>167</v>
      </c>
      <c r="C366" s="135"/>
      <c r="D366" s="135"/>
      <c r="E366" s="135"/>
      <c r="F366" s="135"/>
      <c r="G366" s="135"/>
      <c r="H366" s="62">
        <v>260</v>
      </c>
      <c r="I366" s="62"/>
      <c r="J366" s="62"/>
      <c r="K366" s="58"/>
      <c r="L366" s="58"/>
    </row>
    <row r="367" spans="1:12" ht="16.5" customHeight="1">
      <c r="A367" s="61"/>
      <c r="B367" s="135" t="s">
        <v>163</v>
      </c>
      <c r="C367" s="135"/>
      <c r="D367" s="135"/>
      <c r="E367" s="135"/>
      <c r="F367" s="135"/>
      <c r="G367" s="135"/>
      <c r="H367" s="62">
        <v>600</v>
      </c>
      <c r="I367" s="62"/>
      <c r="J367" s="62"/>
      <c r="K367" s="58"/>
      <c r="L367" s="58"/>
    </row>
    <row r="368" spans="1:12" ht="16.5" customHeight="1">
      <c r="A368" s="61"/>
      <c r="B368" s="135" t="s">
        <v>15</v>
      </c>
      <c r="C368" s="135"/>
      <c r="D368" s="135"/>
      <c r="E368" s="135"/>
      <c r="F368" s="135"/>
      <c r="G368" s="135"/>
      <c r="H368" s="62">
        <v>840</v>
      </c>
      <c r="I368" s="62"/>
      <c r="J368" s="62"/>
      <c r="K368" s="58"/>
      <c r="L368" s="58"/>
    </row>
    <row r="369" spans="1:12" ht="16.5" customHeight="1">
      <c r="A369" s="61"/>
      <c r="B369" s="135" t="s">
        <v>168</v>
      </c>
      <c r="C369" s="135"/>
      <c r="D369" s="135"/>
      <c r="E369" s="135"/>
      <c r="F369" s="135"/>
      <c r="G369" s="135"/>
      <c r="H369" s="62">
        <v>3330</v>
      </c>
      <c r="I369" s="62"/>
      <c r="J369" s="62"/>
      <c r="K369" s="58"/>
      <c r="L369" s="58"/>
    </row>
    <row r="370" spans="1:12" ht="16.5" customHeight="1">
      <c r="A370" s="61"/>
      <c r="B370" s="135"/>
      <c r="C370" s="135"/>
      <c r="D370" s="135"/>
      <c r="E370" s="135"/>
      <c r="F370" s="135"/>
      <c r="G370" s="135"/>
      <c r="H370" s="62"/>
      <c r="I370" s="62"/>
      <c r="J370" s="62"/>
      <c r="K370" s="58"/>
      <c r="L370" s="58"/>
    </row>
    <row r="371" spans="1:12" ht="16.5" customHeight="1">
      <c r="A371" s="48">
        <v>80103</v>
      </c>
      <c r="B371" s="141" t="s">
        <v>454</v>
      </c>
      <c r="C371" s="141"/>
      <c r="D371" s="141"/>
      <c r="E371" s="141"/>
      <c r="F371" s="141"/>
      <c r="G371" s="141"/>
      <c r="H371" s="15"/>
      <c r="I371" s="15">
        <f>SUM(H372:H390)</f>
        <v>101658</v>
      </c>
      <c r="J371" s="62"/>
      <c r="K371" s="58"/>
      <c r="L371" s="58"/>
    </row>
    <row r="372" spans="1:12" ht="16.5" customHeight="1">
      <c r="A372" s="48"/>
      <c r="B372" s="138"/>
      <c r="C372" s="138"/>
      <c r="D372" s="138"/>
      <c r="E372" s="138"/>
      <c r="F372" s="138"/>
      <c r="G372" s="138"/>
      <c r="H372" s="62"/>
      <c r="I372" s="62"/>
      <c r="J372" s="62"/>
      <c r="K372" s="58"/>
      <c r="L372" s="58"/>
    </row>
    <row r="373" spans="1:12" ht="16.5" customHeight="1">
      <c r="A373" s="48"/>
      <c r="B373" s="135" t="s">
        <v>720</v>
      </c>
      <c r="C373" s="135"/>
      <c r="D373" s="135"/>
      <c r="E373" s="135"/>
      <c r="F373" s="135"/>
      <c r="G373" s="135"/>
      <c r="H373" s="62">
        <v>59000</v>
      </c>
      <c r="I373" s="62"/>
      <c r="J373" s="62"/>
      <c r="K373" s="58"/>
      <c r="L373" s="58"/>
    </row>
    <row r="374" spans="1:12" ht="16.5" customHeight="1">
      <c r="A374" s="48"/>
      <c r="B374" s="135" t="s">
        <v>620</v>
      </c>
      <c r="C374" s="135"/>
      <c r="D374" s="135"/>
      <c r="E374" s="135"/>
      <c r="F374" s="135"/>
      <c r="G374" s="135"/>
      <c r="H374" s="62">
        <v>3248</v>
      </c>
      <c r="I374" s="62"/>
      <c r="J374" s="62"/>
      <c r="K374" s="58"/>
      <c r="L374" s="58"/>
    </row>
    <row r="375" spans="1:12" ht="16.5" customHeight="1">
      <c r="A375" s="48"/>
      <c r="B375" s="135" t="s">
        <v>580</v>
      </c>
      <c r="C375" s="135"/>
      <c r="D375" s="135"/>
      <c r="E375" s="135"/>
      <c r="F375" s="135"/>
      <c r="G375" s="135"/>
      <c r="H375" s="62">
        <v>12000</v>
      </c>
      <c r="I375" s="62"/>
      <c r="J375" s="62"/>
      <c r="K375" s="58"/>
      <c r="L375" s="58"/>
    </row>
    <row r="376" spans="1:12" ht="16.5" customHeight="1">
      <c r="A376" s="48"/>
      <c r="B376" s="135" t="s">
        <v>581</v>
      </c>
      <c r="C376" s="135"/>
      <c r="D376" s="135"/>
      <c r="E376" s="135"/>
      <c r="F376" s="135"/>
      <c r="G376" s="135"/>
      <c r="H376" s="62">
        <v>1640</v>
      </c>
      <c r="I376" s="62"/>
      <c r="J376" s="62"/>
      <c r="K376" s="58"/>
      <c r="L376" s="58"/>
    </row>
    <row r="377" spans="1:12" ht="16.5" customHeight="1">
      <c r="A377" s="48"/>
      <c r="B377" s="135" t="s">
        <v>560</v>
      </c>
      <c r="C377" s="135"/>
      <c r="D377" s="135"/>
      <c r="E377" s="135"/>
      <c r="F377" s="135"/>
      <c r="G377" s="135"/>
      <c r="H377" s="62">
        <v>3250</v>
      </c>
      <c r="I377" s="62"/>
      <c r="J377" s="62"/>
      <c r="K377" s="58"/>
      <c r="L377" s="58"/>
    </row>
    <row r="378" spans="1:12" ht="16.5" customHeight="1">
      <c r="A378" s="48"/>
      <c r="B378" s="135" t="s">
        <v>144</v>
      </c>
      <c r="C378" s="135"/>
      <c r="D378" s="135"/>
      <c r="E378" s="135"/>
      <c r="F378" s="135"/>
      <c r="G378" s="135"/>
      <c r="H378" s="62">
        <v>4870</v>
      </c>
      <c r="I378" s="62"/>
      <c r="J378" s="62"/>
      <c r="K378" s="58"/>
      <c r="L378" s="58"/>
    </row>
    <row r="379" spans="1:12" ht="16.5" customHeight="1">
      <c r="A379" s="48"/>
      <c r="B379" s="135" t="s">
        <v>622</v>
      </c>
      <c r="C379" s="135"/>
      <c r="D379" s="135"/>
      <c r="E379" s="135"/>
      <c r="F379" s="135"/>
      <c r="G379" s="135"/>
      <c r="H379" s="62">
        <v>5300</v>
      </c>
      <c r="I379" s="62"/>
      <c r="J379" s="62"/>
      <c r="K379" s="58"/>
      <c r="L379" s="58"/>
    </row>
    <row r="380" spans="1:12" ht="16.5" customHeight="1">
      <c r="A380" s="48"/>
      <c r="B380" s="135" t="s">
        <v>16</v>
      </c>
      <c r="C380" s="135"/>
      <c r="D380" s="135"/>
      <c r="E380" s="135"/>
      <c r="F380" s="135"/>
      <c r="G380" s="135"/>
      <c r="H380" s="62">
        <v>800</v>
      </c>
      <c r="I380" s="62"/>
      <c r="J380" s="62"/>
      <c r="K380" s="58"/>
      <c r="L380" s="58"/>
    </row>
    <row r="381" spans="1:12" ht="16.5" customHeight="1">
      <c r="A381" s="48"/>
      <c r="B381" s="135" t="s">
        <v>145</v>
      </c>
      <c r="C381" s="135"/>
      <c r="D381" s="135"/>
      <c r="E381" s="135"/>
      <c r="F381" s="135"/>
      <c r="G381" s="135"/>
      <c r="H381" s="62">
        <v>2000</v>
      </c>
      <c r="I381" s="62"/>
      <c r="J381" s="62"/>
      <c r="K381" s="58"/>
      <c r="L381" s="58"/>
    </row>
    <row r="382" spans="1:12" ht="16.5" customHeight="1">
      <c r="A382" s="48"/>
      <c r="B382" s="135" t="s">
        <v>146</v>
      </c>
      <c r="C382" s="135"/>
      <c r="D382" s="135"/>
      <c r="E382" s="135"/>
      <c r="F382" s="135"/>
      <c r="G382" s="135"/>
      <c r="H382" s="62">
        <v>1000</v>
      </c>
      <c r="I382" s="62"/>
      <c r="J382" s="62"/>
      <c r="K382" s="58"/>
      <c r="L382" s="58"/>
    </row>
    <row r="383" spans="1:12" ht="16.5" customHeight="1">
      <c r="A383" s="48"/>
      <c r="B383" s="135" t="s">
        <v>147</v>
      </c>
      <c r="C383" s="135"/>
      <c r="D383" s="135"/>
      <c r="E383" s="135"/>
      <c r="F383" s="135"/>
      <c r="G383" s="135"/>
      <c r="H383" s="62">
        <v>1000</v>
      </c>
      <c r="I383" s="62"/>
      <c r="J383" s="62"/>
      <c r="K383" s="58"/>
      <c r="L383" s="58"/>
    </row>
    <row r="384" spans="1:12" ht="16.5" customHeight="1">
      <c r="A384" s="48"/>
      <c r="B384" s="135" t="s">
        <v>721</v>
      </c>
      <c r="C384" s="135"/>
      <c r="D384" s="135"/>
      <c r="E384" s="135"/>
      <c r="F384" s="135"/>
      <c r="G384" s="135"/>
      <c r="H384" s="62">
        <v>1050</v>
      </c>
      <c r="I384" s="62"/>
      <c r="J384" s="62"/>
      <c r="K384" s="58"/>
      <c r="L384" s="58"/>
    </row>
    <row r="385" spans="1:12" ht="16.5" customHeight="1">
      <c r="A385" s="48"/>
      <c r="B385" s="135" t="s">
        <v>150</v>
      </c>
      <c r="C385" s="135"/>
      <c r="D385" s="135"/>
      <c r="E385" s="135"/>
      <c r="F385" s="135"/>
      <c r="G385" s="135"/>
      <c r="H385" s="62">
        <v>600</v>
      </c>
      <c r="I385" s="62"/>
      <c r="J385" s="62"/>
      <c r="K385" s="58"/>
      <c r="L385" s="58"/>
    </row>
    <row r="386" spans="1:12" ht="16.5" customHeight="1">
      <c r="A386" s="48"/>
      <c r="B386" s="135" t="s">
        <v>149</v>
      </c>
      <c r="C386" s="135"/>
      <c r="D386" s="135"/>
      <c r="E386" s="135"/>
      <c r="F386" s="135"/>
      <c r="G386" s="135"/>
      <c r="H386" s="62">
        <v>300</v>
      </c>
      <c r="I386" s="62"/>
      <c r="J386" s="62"/>
      <c r="K386" s="58"/>
      <c r="L386" s="58"/>
    </row>
    <row r="387" spans="1:12" ht="16.5" customHeight="1">
      <c r="A387" s="48"/>
      <c r="B387" s="135" t="s">
        <v>17</v>
      </c>
      <c r="C387" s="135"/>
      <c r="D387" s="135"/>
      <c r="E387" s="135"/>
      <c r="F387" s="135"/>
      <c r="G387" s="135"/>
      <c r="H387" s="62">
        <v>500</v>
      </c>
      <c r="I387" s="62"/>
      <c r="J387" s="62"/>
      <c r="K387" s="58"/>
      <c r="L387" s="58"/>
    </row>
    <row r="388" spans="1:12" ht="16.5" customHeight="1">
      <c r="A388" s="48"/>
      <c r="B388" s="135" t="s">
        <v>185</v>
      </c>
      <c r="C388" s="135"/>
      <c r="D388" s="135"/>
      <c r="E388" s="135"/>
      <c r="F388" s="135"/>
      <c r="G388" s="135"/>
      <c r="H388" s="62">
        <v>600</v>
      </c>
      <c r="I388" s="62"/>
      <c r="J388" s="62"/>
      <c r="K388" s="58"/>
      <c r="L388" s="58"/>
    </row>
    <row r="389" spans="1:12" ht="16.5" customHeight="1">
      <c r="A389" s="48"/>
      <c r="B389" s="135" t="s">
        <v>475</v>
      </c>
      <c r="C389" s="135"/>
      <c r="D389" s="135"/>
      <c r="E389" s="135"/>
      <c r="F389" s="135"/>
      <c r="G389" s="135"/>
      <c r="H389" s="62">
        <v>1500</v>
      </c>
      <c r="I389" s="62"/>
      <c r="J389" s="62"/>
      <c r="K389" s="58"/>
      <c r="L389" s="58"/>
    </row>
    <row r="390" spans="1:12" ht="16.5" customHeight="1">
      <c r="A390" s="48"/>
      <c r="B390" s="135" t="s">
        <v>148</v>
      </c>
      <c r="C390" s="135"/>
      <c r="D390" s="135"/>
      <c r="E390" s="135"/>
      <c r="F390" s="135"/>
      <c r="G390" s="135"/>
      <c r="H390" s="62">
        <v>3000</v>
      </c>
      <c r="I390" s="62"/>
      <c r="J390" s="62"/>
      <c r="K390" s="58"/>
      <c r="L390" s="58"/>
    </row>
    <row r="391" spans="1:12" ht="16.5" customHeight="1">
      <c r="A391" s="48"/>
      <c r="B391" s="136"/>
      <c r="C391" s="136"/>
      <c r="D391" s="136"/>
      <c r="E391" s="136"/>
      <c r="F391" s="136"/>
      <c r="G391" s="136"/>
      <c r="H391" s="62"/>
      <c r="I391" s="62"/>
      <c r="J391" s="62"/>
      <c r="K391" s="58"/>
      <c r="L391" s="58"/>
    </row>
    <row r="392" spans="1:12" ht="18" customHeight="1">
      <c r="A392" s="48">
        <v>80104</v>
      </c>
      <c r="B392" s="141" t="s">
        <v>336</v>
      </c>
      <c r="C392" s="141"/>
      <c r="D392" s="141"/>
      <c r="E392" s="141"/>
      <c r="F392" s="141"/>
      <c r="G392" s="141"/>
      <c r="H392" s="62"/>
      <c r="I392" s="15">
        <f>SUM(H393)</f>
        <v>2000</v>
      </c>
      <c r="J392" s="62"/>
      <c r="K392" s="58"/>
      <c r="L392" s="58"/>
    </row>
    <row r="393" spans="1:12" ht="17.25" customHeight="1">
      <c r="A393" s="48"/>
      <c r="B393" s="135" t="s">
        <v>337</v>
      </c>
      <c r="C393" s="135"/>
      <c r="D393" s="135"/>
      <c r="E393" s="135"/>
      <c r="F393" s="135"/>
      <c r="G393" s="135"/>
      <c r="H393" s="62">
        <v>2000</v>
      </c>
      <c r="I393" s="62"/>
      <c r="J393" s="62"/>
      <c r="K393" s="58"/>
      <c r="L393" s="58"/>
    </row>
    <row r="394" spans="1:12" ht="16.5" customHeight="1">
      <c r="A394" s="48"/>
      <c r="B394" s="138"/>
      <c r="C394" s="138"/>
      <c r="D394" s="138"/>
      <c r="E394" s="138"/>
      <c r="F394" s="138"/>
      <c r="G394" s="138"/>
      <c r="H394" s="62"/>
      <c r="I394" s="62"/>
      <c r="J394" s="62"/>
      <c r="K394" s="58"/>
      <c r="L394" s="58"/>
    </row>
    <row r="395" spans="1:12" ht="16.5" customHeight="1">
      <c r="A395" s="48">
        <v>80110</v>
      </c>
      <c r="B395" s="141" t="s">
        <v>18</v>
      </c>
      <c r="C395" s="141"/>
      <c r="D395" s="141"/>
      <c r="E395" s="141"/>
      <c r="F395" s="141"/>
      <c r="G395" s="141"/>
      <c r="H395" s="62"/>
      <c r="I395" s="15">
        <f>SUM(H396:H428)</f>
        <v>478209</v>
      </c>
      <c r="J395" s="62"/>
      <c r="K395" s="58"/>
      <c r="L395" s="58"/>
    </row>
    <row r="396" spans="1:12" ht="16.5" customHeight="1">
      <c r="A396" s="48"/>
      <c r="B396" s="138"/>
      <c r="C396" s="138"/>
      <c r="D396" s="138"/>
      <c r="E396" s="138"/>
      <c r="F396" s="138"/>
      <c r="G396" s="138"/>
      <c r="H396" s="62"/>
      <c r="I396" s="62"/>
      <c r="J396" s="62"/>
      <c r="K396" s="58"/>
      <c r="L396" s="58"/>
    </row>
    <row r="397" spans="1:12" ht="16.5" customHeight="1">
      <c r="A397" s="48"/>
      <c r="B397" s="135" t="s">
        <v>720</v>
      </c>
      <c r="C397" s="135"/>
      <c r="D397" s="135"/>
      <c r="E397" s="135"/>
      <c r="F397" s="135"/>
      <c r="G397" s="135"/>
      <c r="H397" s="62">
        <v>305580</v>
      </c>
      <c r="I397" s="62"/>
      <c r="J397" s="62"/>
      <c r="K397" s="58"/>
      <c r="L397" s="58"/>
    </row>
    <row r="398" spans="1:12" ht="16.5" customHeight="1">
      <c r="A398" s="48"/>
      <c r="B398" s="135" t="s">
        <v>620</v>
      </c>
      <c r="C398" s="135"/>
      <c r="D398" s="135"/>
      <c r="E398" s="135"/>
      <c r="F398" s="135"/>
      <c r="G398" s="135"/>
      <c r="H398" s="62">
        <v>24085</v>
      </c>
      <c r="I398" s="62"/>
      <c r="J398" s="62"/>
      <c r="K398" s="58"/>
      <c r="L398" s="58"/>
    </row>
    <row r="399" spans="1:12" ht="16.5" customHeight="1">
      <c r="A399" s="48"/>
      <c r="B399" s="135" t="s">
        <v>580</v>
      </c>
      <c r="C399" s="135"/>
      <c r="D399" s="135"/>
      <c r="E399" s="135"/>
      <c r="F399" s="135"/>
      <c r="G399" s="135"/>
      <c r="H399" s="62">
        <v>59853</v>
      </c>
      <c r="I399" s="62"/>
      <c r="J399" s="62"/>
      <c r="K399" s="58"/>
      <c r="L399" s="58"/>
    </row>
    <row r="400" spans="1:12" ht="16.5" customHeight="1">
      <c r="A400" s="48"/>
      <c r="B400" s="135" t="s">
        <v>581</v>
      </c>
      <c r="C400" s="135"/>
      <c r="D400" s="135"/>
      <c r="E400" s="135"/>
      <c r="F400" s="135"/>
      <c r="G400" s="135"/>
      <c r="H400" s="62">
        <v>7927</v>
      </c>
      <c r="I400" s="62"/>
      <c r="J400" s="62"/>
      <c r="K400" s="58"/>
      <c r="L400" s="58"/>
    </row>
    <row r="401" spans="1:12" ht="16.5" customHeight="1">
      <c r="A401" s="48"/>
      <c r="B401" s="135" t="s">
        <v>560</v>
      </c>
      <c r="C401" s="135"/>
      <c r="D401" s="135"/>
      <c r="E401" s="135"/>
      <c r="F401" s="135"/>
      <c r="G401" s="135"/>
      <c r="H401" s="62">
        <v>19070</v>
      </c>
      <c r="I401" s="62"/>
      <c r="J401" s="62"/>
      <c r="K401" s="58"/>
      <c r="L401" s="58"/>
    </row>
    <row r="402" spans="1:12" ht="16.5" customHeight="1">
      <c r="A402" s="48"/>
      <c r="B402" s="135" t="s">
        <v>144</v>
      </c>
      <c r="C402" s="135"/>
      <c r="D402" s="135"/>
      <c r="E402" s="135"/>
      <c r="F402" s="135"/>
      <c r="G402" s="135"/>
      <c r="H402" s="62">
        <v>18330</v>
      </c>
      <c r="I402" s="62"/>
      <c r="J402" s="62"/>
      <c r="K402" s="58"/>
      <c r="L402" s="58"/>
    </row>
    <row r="403" spans="1:12" ht="16.5" customHeight="1">
      <c r="A403" s="48"/>
      <c r="B403" s="135" t="s">
        <v>622</v>
      </c>
      <c r="C403" s="135"/>
      <c r="D403" s="135"/>
      <c r="E403" s="135"/>
      <c r="F403" s="135"/>
      <c r="G403" s="135"/>
      <c r="H403" s="62">
        <v>9000</v>
      </c>
      <c r="I403" s="62"/>
      <c r="J403" s="62"/>
      <c r="K403" s="58"/>
      <c r="L403" s="58"/>
    </row>
    <row r="404" spans="1:12" ht="16.5" customHeight="1">
      <c r="A404" s="48"/>
      <c r="B404" s="135" t="s">
        <v>169</v>
      </c>
      <c r="C404" s="135"/>
      <c r="D404" s="135"/>
      <c r="E404" s="135"/>
      <c r="F404" s="135"/>
      <c r="G404" s="135"/>
      <c r="H404" s="62">
        <v>1640</v>
      </c>
      <c r="I404" s="62"/>
      <c r="J404" s="62"/>
      <c r="K404" s="58"/>
      <c r="L404" s="58"/>
    </row>
    <row r="405" spans="1:12" ht="26.25" customHeight="1">
      <c r="A405" s="48"/>
      <c r="B405" s="137" t="s">
        <v>152</v>
      </c>
      <c r="C405" s="137"/>
      <c r="D405" s="137"/>
      <c r="E405" s="137"/>
      <c r="F405" s="137"/>
      <c r="G405" s="137"/>
      <c r="H405" s="91">
        <v>1930</v>
      </c>
      <c r="I405" s="62"/>
      <c r="J405" s="62"/>
      <c r="K405" s="58"/>
      <c r="L405" s="58"/>
    </row>
    <row r="406" spans="1:12" ht="17.25" customHeight="1">
      <c r="A406" s="48"/>
      <c r="B406" s="137" t="s">
        <v>153</v>
      </c>
      <c r="C406" s="137"/>
      <c r="D406" s="137"/>
      <c r="E406" s="137"/>
      <c r="F406" s="137"/>
      <c r="G406" s="137"/>
      <c r="H406" s="62">
        <v>550</v>
      </c>
      <c r="I406" s="62"/>
      <c r="J406" s="62"/>
      <c r="K406" s="58"/>
      <c r="L406" s="58"/>
    </row>
    <row r="407" spans="1:12" ht="16.5" customHeight="1">
      <c r="A407" s="61"/>
      <c r="B407" s="137" t="s">
        <v>154</v>
      </c>
      <c r="C407" s="137"/>
      <c r="D407" s="137"/>
      <c r="E407" s="137"/>
      <c r="F407" s="137"/>
      <c r="G407" s="137"/>
      <c r="H407" s="62">
        <v>440</v>
      </c>
      <c r="I407" s="62"/>
      <c r="J407" s="62"/>
      <c r="K407" s="58"/>
      <c r="L407" s="58"/>
    </row>
    <row r="408" spans="1:12" ht="16.5" customHeight="1">
      <c r="A408" s="61"/>
      <c r="B408" s="137" t="s">
        <v>175</v>
      </c>
      <c r="C408" s="137"/>
      <c r="D408" s="137"/>
      <c r="E408" s="137"/>
      <c r="F408" s="137"/>
      <c r="G408" s="137"/>
      <c r="H408" s="62">
        <v>4710</v>
      </c>
      <c r="I408" s="62"/>
      <c r="J408" s="62"/>
      <c r="K408" s="58"/>
      <c r="L408" s="58"/>
    </row>
    <row r="409" spans="1:12" ht="16.5" customHeight="1">
      <c r="A409" s="61"/>
      <c r="B409" s="137" t="s">
        <v>155</v>
      </c>
      <c r="C409" s="137"/>
      <c r="D409" s="137"/>
      <c r="E409" s="137"/>
      <c r="F409" s="137"/>
      <c r="G409" s="137"/>
      <c r="H409" s="62">
        <v>140</v>
      </c>
      <c r="I409" s="62"/>
      <c r="J409" s="62"/>
      <c r="K409" s="58"/>
      <c r="L409" s="58"/>
    </row>
    <row r="410" spans="1:12" ht="16.5" customHeight="1">
      <c r="A410" s="61"/>
      <c r="B410" s="137" t="s">
        <v>156</v>
      </c>
      <c r="C410" s="137"/>
      <c r="D410" s="137"/>
      <c r="E410" s="137"/>
      <c r="F410" s="137"/>
      <c r="G410" s="137"/>
      <c r="H410" s="62">
        <v>400</v>
      </c>
      <c r="I410" s="62"/>
      <c r="J410" s="62"/>
      <c r="K410" s="58"/>
      <c r="L410" s="58"/>
    </row>
    <row r="411" spans="1:12" ht="16.5" customHeight="1">
      <c r="A411" s="48"/>
      <c r="B411" s="135" t="s">
        <v>721</v>
      </c>
      <c r="C411" s="135"/>
      <c r="D411" s="135"/>
      <c r="E411" s="135"/>
      <c r="F411" s="135"/>
      <c r="G411" s="135"/>
      <c r="H411" s="62">
        <v>5034</v>
      </c>
      <c r="I411" s="62"/>
      <c r="J411" s="62"/>
      <c r="K411" s="58"/>
      <c r="L411" s="58"/>
    </row>
    <row r="412" spans="1:12" ht="16.5" customHeight="1">
      <c r="A412" s="48"/>
      <c r="B412" s="135" t="s">
        <v>12</v>
      </c>
      <c r="C412" s="135"/>
      <c r="D412" s="135"/>
      <c r="E412" s="135"/>
      <c r="F412" s="135"/>
      <c r="G412" s="135"/>
      <c r="H412" s="62">
        <v>1600</v>
      </c>
      <c r="I412" s="62"/>
      <c r="J412" s="62"/>
      <c r="K412" s="58"/>
      <c r="L412" s="58"/>
    </row>
    <row r="413" spans="1:12" ht="16.5" customHeight="1">
      <c r="A413" s="48"/>
      <c r="B413" s="135" t="s">
        <v>601</v>
      </c>
      <c r="C413" s="135"/>
      <c r="D413" s="135"/>
      <c r="E413" s="135"/>
      <c r="F413" s="135"/>
      <c r="G413" s="135"/>
      <c r="H413" s="62">
        <v>990</v>
      </c>
      <c r="I413" s="62"/>
      <c r="J413" s="62"/>
      <c r="K413" s="58"/>
      <c r="L413" s="58"/>
    </row>
    <row r="414" spans="1:12" ht="16.5" customHeight="1">
      <c r="A414" s="48"/>
      <c r="B414" s="135" t="s">
        <v>162</v>
      </c>
      <c r="C414" s="135"/>
      <c r="D414" s="135"/>
      <c r="E414" s="135"/>
      <c r="F414" s="135"/>
      <c r="G414" s="135"/>
      <c r="H414" s="62">
        <v>430</v>
      </c>
      <c r="I414" s="62"/>
      <c r="J414" s="62"/>
      <c r="K414" s="58"/>
      <c r="L414" s="58"/>
    </row>
    <row r="415" spans="1:12" ht="16.5" customHeight="1">
      <c r="A415" s="48"/>
      <c r="B415" s="135" t="s">
        <v>13</v>
      </c>
      <c r="C415" s="135"/>
      <c r="D415" s="135"/>
      <c r="E415" s="135"/>
      <c r="F415" s="135"/>
      <c r="G415" s="135"/>
      <c r="H415" s="62">
        <v>700</v>
      </c>
      <c r="I415" s="62"/>
      <c r="J415" s="62"/>
      <c r="K415" s="58"/>
      <c r="L415" s="58"/>
    </row>
    <row r="416" spans="1:12" ht="16.5" customHeight="1">
      <c r="A416" s="48"/>
      <c r="B416" s="135" t="s">
        <v>15</v>
      </c>
      <c r="C416" s="135"/>
      <c r="D416" s="135"/>
      <c r="E416" s="135"/>
      <c r="F416" s="135"/>
      <c r="G416" s="135"/>
      <c r="H416" s="62">
        <v>560</v>
      </c>
      <c r="I416" s="62"/>
      <c r="J416" s="62"/>
      <c r="K416" s="58"/>
      <c r="L416" s="58"/>
    </row>
    <row r="417" spans="1:12" ht="16.5" customHeight="1">
      <c r="A417" s="61"/>
      <c r="B417" s="135" t="s">
        <v>163</v>
      </c>
      <c r="C417" s="135"/>
      <c r="D417" s="135"/>
      <c r="E417" s="135"/>
      <c r="F417" s="135"/>
      <c r="G417" s="135"/>
      <c r="H417" s="62">
        <v>400</v>
      </c>
      <c r="I417" s="62"/>
      <c r="J417" s="62"/>
      <c r="K417" s="58"/>
      <c r="L417" s="58"/>
    </row>
    <row r="418" spans="1:12" ht="16.5" customHeight="1">
      <c r="A418" s="61"/>
      <c r="B418" s="135" t="s">
        <v>160</v>
      </c>
      <c r="C418" s="135"/>
      <c r="D418" s="135"/>
      <c r="E418" s="135"/>
      <c r="F418" s="135"/>
      <c r="G418" s="135"/>
      <c r="H418" s="62">
        <v>670</v>
      </c>
      <c r="I418" s="62"/>
      <c r="J418" s="62"/>
      <c r="K418" s="58"/>
      <c r="L418" s="58"/>
    </row>
    <row r="419" spans="1:12" ht="16.5" customHeight="1">
      <c r="A419" s="61"/>
      <c r="B419" s="135" t="s">
        <v>159</v>
      </c>
      <c r="C419" s="135"/>
      <c r="D419" s="135"/>
      <c r="E419" s="135"/>
      <c r="F419" s="135"/>
      <c r="G419" s="135"/>
      <c r="H419" s="62">
        <v>3300</v>
      </c>
      <c r="I419" s="62"/>
      <c r="J419" s="62"/>
      <c r="K419" s="58"/>
      <c r="L419" s="58"/>
    </row>
    <row r="420" spans="1:12" ht="16.5" customHeight="1">
      <c r="A420" s="61"/>
      <c r="B420" s="135" t="s">
        <v>172</v>
      </c>
      <c r="C420" s="135"/>
      <c r="D420" s="135"/>
      <c r="E420" s="135"/>
      <c r="F420" s="135"/>
      <c r="G420" s="135"/>
      <c r="H420" s="62">
        <v>800</v>
      </c>
      <c r="I420" s="62"/>
      <c r="J420" s="62"/>
      <c r="K420" s="58"/>
      <c r="L420" s="58"/>
    </row>
    <row r="421" spans="1:12" ht="16.5" customHeight="1">
      <c r="A421" s="61"/>
      <c r="B421" s="135" t="s">
        <v>174</v>
      </c>
      <c r="C421" s="135"/>
      <c r="D421" s="135"/>
      <c r="E421" s="135"/>
      <c r="F421" s="135"/>
      <c r="G421" s="135"/>
      <c r="H421" s="62">
        <v>230</v>
      </c>
      <c r="I421" s="62"/>
      <c r="J421" s="62"/>
      <c r="K421" s="58"/>
      <c r="L421" s="58"/>
    </row>
    <row r="422" spans="1:12" ht="16.5" customHeight="1">
      <c r="A422" s="61"/>
      <c r="B422" s="135" t="s">
        <v>165</v>
      </c>
      <c r="C422" s="135"/>
      <c r="D422" s="135"/>
      <c r="E422" s="135"/>
      <c r="F422" s="135"/>
      <c r="G422" s="135"/>
      <c r="H422" s="62">
        <v>170</v>
      </c>
      <c r="I422" s="62"/>
      <c r="J422" s="62"/>
      <c r="K422" s="58"/>
      <c r="L422" s="58"/>
    </row>
    <row r="423" spans="1:12" ht="16.5" customHeight="1">
      <c r="A423" s="61"/>
      <c r="B423" s="135" t="s">
        <v>635</v>
      </c>
      <c r="C423" s="135"/>
      <c r="D423" s="135"/>
      <c r="E423" s="135"/>
      <c r="F423" s="135"/>
      <c r="G423" s="135"/>
      <c r="H423" s="62">
        <v>130</v>
      </c>
      <c r="I423" s="62"/>
      <c r="J423" s="62"/>
      <c r="K423" s="58"/>
      <c r="L423" s="58"/>
    </row>
    <row r="424" spans="1:12" ht="16.5" customHeight="1">
      <c r="A424" s="61"/>
      <c r="B424" s="135" t="s">
        <v>173</v>
      </c>
      <c r="C424" s="135"/>
      <c r="D424" s="135"/>
      <c r="E424" s="135"/>
      <c r="F424" s="135"/>
      <c r="G424" s="135"/>
      <c r="H424" s="62">
        <v>400</v>
      </c>
      <c r="I424" s="62"/>
      <c r="J424" s="62"/>
      <c r="K424" s="58"/>
      <c r="L424" s="58"/>
    </row>
    <row r="425" spans="1:12" ht="16.5" customHeight="1">
      <c r="A425" s="61"/>
      <c r="B425" s="135" t="s">
        <v>157</v>
      </c>
      <c r="C425" s="135"/>
      <c r="D425" s="135"/>
      <c r="E425" s="135"/>
      <c r="F425" s="135"/>
      <c r="G425" s="135"/>
      <c r="H425" s="62">
        <v>600</v>
      </c>
      <c r="I425" s="62"/>
      <c r="J425" s="62"/>
      <c r="K425" s="78"/>
      <c r="L425" s="58"/>
    </row>
    <row r="426" spans="1:12" ht="16.5" customHeight="1">
      <c r="A426" s="61"/>
      <c r="B426" s="135" t="s">
        <v>171</v>
      </c>
      <c r="C426" s="135"/>
      <c r="D426" s="135"/>
      <c r="E426" s="135"/>
      <c r="F426" s="135"/>
      <c r="G426" s="135"/>
      <c r="H426" s="62">
        <v>6780</v>
      </c>
      <c r="I426" s="62"/>
      <c r="J426" s="62"/>
      <c r="K426" s="78"/>
      <c r="L426" s="58"/>
    </row>
    <row r="427" spans="1:12" ht="16.5" customHeight="1">
      <c r="A427" s="61"/>
      <c r="B427" s="135" t="s">
        <v>19</v>
      </c>
      <c r="C427" s="135"/>
      <c r="D427" s="135"/>
      <c r="E427" s="135"/>
      <c r="F427" s="135"/>
      <c r="G427" s="135"/>
      <c r="H427" s="62">
        <v>1580</v>
      </c>
      <c r="I427" s="62"/>
      <c r="J427" s="62"/>
      <c r="K427" s="78"/>
      <c r="L427" s="58"/>
    </row>
    <row r="428" spans="1:12" ht="16.5" customHeight="1">
      <c r="A428" s="61"/>
      <c r="B428" s="135" t="s">
        <v>167</v>
      </c>
      <c r="C428" s="135"/>
      <c r="D428" s="135"/>
      <c r="E428" s="135"/>
      <c r="F428" s="135"/>
      <c r="G428" s="135"/>
      <c r="H428" s="62">
        <v>180</v>
      </c>
      <c r="I428" s="62"/>
      <c r="J428" s="62"/>
      <c r="K428" s="78"/>
      <c r="L428" s="58"/>
    </row>
    <row r="429" spans="1:12" ht="16.5" customHeight="1">
      <c r="A429" s="28"/>
      <c r="B429" s="139"/>
      <c r="C429" s="139"/>
      <c r="D429" s="139"/>
      <c r="E429" s="139"/>
      <c r="F429" s="139"/>
      <c r="G429" s="139"/>
      <c r="H429" s="62"/>
      <c r="I429" s="62"/>
      <c r="J429" s="62"/>
      <c r="K429" s="58"/>
      <c r="L429" s="58"/>
    </row>
    <row r="430" spans="1:12" ht="16.5" customHeight="1">
      <c r="A430" s="48">
        <v>80113</v>
      </c>
      <c r="B430" s="141" t="s">
        <v>20</v>
      </c>
      <c r="C430" s="141"/>
      <c r="D430" s="141"/>
      <c r="E430" s="141"/>
      <c r="F430" s="141"/>
      <c r="G430" s="141"/>
      <c r="H430" s="62"/>
      <c r="I430" s="15">
        <f>SUM(H432:H445)</f>
        <v>199985</v>
      </c>
      <c r="J430" s="62"/>
      <c r="K430" s="78"/>
      <c r="L430" s="58"/>
    </row>
    <row r="431" spans="1:12" ht="16.5" customHeight="1">
      <c r="A431" s="48"/>
      <c r="B431" s="121"/>
      <c r="C431" s="121"/>
      <c r="D431" s="121"/>
      <c r="E431" s="121"/>
      <c r="F431" s="121"/>
      <c r="G431" s="121"/>
      <c r="H431" s="62"/>
      <c r="I431" s="62"/>
      <c r="J431" s="62"/>
      <c r="K431" s="78"/>
      <c r="L431" s="58"/>
    </row>
    <row r="432" spans="1:12" ht="16.5" customHeight="1">
      <c r="A432" s="48"/>
      <c r="B432" s="135" t="s">
        <v>203</v>
      </c>
      <c r="C432" s="135"/>
      <c r="D432" s="135"/>
      <c r="E432" s="135"/>
      <c r="F432" s="135"/>
      <c r="G432" s="135"/>
      <c r="H432" s="62">
        <v>37000</v>
      </c>
      <c r="I432" s="62"/>
      <c r="J432" s="62"/>
      <c r="K432" s="78"/>
      <c r="L432" s="58"/>
    </row>
    <row r="433" spans="1:12" ht="16.5" customHeight="1">
      <c r="A433" s="48"/>
      <c r="B433" s="135" t="s">
        <v>620</v>
      </c>
      <c r="C433" s="135"/>
      <c r="D433" s="135"/>
      <c r="E433" s="135"/>
      <c r="F433" s="135"/>
      <c r="G433" s="135"/>
      <c r="H433" s="62">
        <v>3000</v>
      </c>
      <c r="I433" s="62"/>
      <c r="J433" s="62"/>
      <c r="K433" s="78"/>
      <c r="L433" s="58"/>
    </row>
    <row r="434" spans="1:12" ht="16.5" customHeight="1">
      <c r="A434" s="48"/>
      <c r="B434" s="135" t="s">
        <v>580</v>
      </c>
      <c r="C434" s="135"/>
      <c r="D434" s="135"/>
      <c r="E434" s="135"/>
      <c r="F434" s="135"/>
      <c r="G434" s="135"/>
      <c r="H434" s="62">
        <v>7000</v>
      </c>
      <c r="I434" s="62"/>
      <c r="J434" s="62"/>
      <c r="K434" s="78"/>
      <c r="L434" s="58"/>
    </row>
    <row r="435" spans="1:12" ht="16.5" customHeight="1">
      <c r="A435" s="48"/>
      <c r="B435" s="135" t="s">
        <v>581</v>
      </c>
      <c r="C435" s="135"/>
      <c r="D435" s="135"/>
      <c r="E435" s="135"/>
      <c r="F435" s="135"/>
      <c r="G435" s="135"/>
      <c r="H435" s="62">
        <v>1000</v>
      </c>
      <c r="I435" s="62"/>
      <c r="J435" s="62"/>
      <c r="K435" s="78"/>
      <c r="L435" s="58"/>
    </row>
    <row r="436" spans="1:12" ht="16.5" customHeight="1">
      <c r="A436" s="48"/>
      <c r="B436" s="135" t="s">
        <v>560</v>
      </c>
      <c r="C436" s="135"/>
      <c r="D436" s="135"/>
      <c r="E436" s="135"/>
      <c r="F436" s="135"/>
      <c r="G436" s="135"/>
      <c r="H436" s="62">
        <v>1500</v>
      </c>
      <c r="I436" s="62"/>
      <c r="J436" s="62"/>
      <c r="K436" s="78"/>
      <c r="L436" s="58"/>
    </row>
    <row r="437" spans="1:12" ht="16.5" customHeight="1">
      <c r="A437" s="48"/>
      <c r="B437" s="135" t="s">
        <v>21</v>
      </c>
      <c r="C437" s="135"/>
      <c r="D437" s="135"/>
      <c r="E437" s="135"/>
      <c r="F437" s="135"/>
      <c r="G437" s="135"/>
      <c r="H437" s="62">
        <v>4000</v>
      </c>
      <c r="I437" s="62"/>
      <c r="J437" s="62"/>
      <c r="K437" s="78"/>
      <c r="L437" s="58"/>
    </row>
    <row r="438" spans="1:12" ht="27.75" customHeight="1">
      <c r="A438" s="48"/>
      <c r="B438" s="148" t="s">
        <v>455</v>
      </c>
      <c r="C438" s="148"/>
      <c r="D438" s="148"/>
      <c r="E438" s="148"/>
      <c r="F438" s="148"/>
      <c r="G438" s="148"/>
      <c r="H438" s="62">
        <v>38000</v>
      </c>
      <c r="I438" s="62"/>
      <c r="J438" s="62"/>
      <c r="K438" s="78"/>
      <c r="L438" s="58"/>
    </row>
    <row r="439" spans="1:12" ht="16.5" customHeight="1">
      <c r="A439" s="48"/>
      <c r="B439" s="135" t="s">
        <v>537</v>
      </c>
      <c r="C439" s="135"/>
      <c r="D439" s="135"/>
      <c r="E439" s="135"/>
      <c r="F439" s="135"/>
      <c r="G439" s="135"/>
      <c r="H439" s="62">
        <v>600</v>
      </c>
      <c r="I439" s="62"/>
      <c r="J439" s="62"/>
      <c r="K439" s="78"/>
      <c r="L439" s="58"/>
    </row>
    <row r="440" spans="1:12" ht="16.5" customHeight="1">
      <c r="A440" s="48"/>
      <c r="B440" s="135" t="s">
        <v>142</v>
      </c>
      <c r="C440" s="135"/>
      <c r="D440" s="135"/>
      <c r="E440" s="135"/>
      <c r="F440" s="135"/>
      <c r="G440" s="135"/>
      <c r="H440" s="62">
        <v>485</v>
      </c>
      <c r="I440" s="62"/>
      <c r="J440" s="62"/>
      <c r="K440" s="78"/>
      <c r="L440" s="58"/>
    </row>
    <row r="441" spans="1:12" ht="26.25" customHeight="1">
      <c r="A441" s="48"/>
      <c r="B441" s="114" t="s">
        <v>128</v>
      </c>
      <c r="C441" s="148"/>
      <c r="D441" s="148"/>
      <c r="E441" s="148"/>
      <c r="F441" s="148"/>
      <c r="G441" s="148"/>
      <c r="H441" s="62">
        <v>40000</v>
      </c>
      <c r="I441" s="62"/>
      <c r="J441" s="62"/>
      <c r="K441" s="78"/>
      <c r="L441" s="58"/>
    </row>
    <row r="442" spans="1:12" ht="16.5" customHeight="1">
      <c r="A442" s="48"/>
      <c r="B442" s="135" t="s">
        <v>184</v>
      </c>
      <c r="C442" s="135"/>
      <c r="D442" s="135"/>
      <c r="E442" s="135"/>
      <c r="F442" s="135"/>
      <c r="G442" s="135"/>
      <c r="H442" s="62">
        <v>59000</v>
      </c>
      <c r="I442" s="62"/>
      <c r="J442" s="62"/>
      <c r="K442" s="78"/>
      <c r="L442" s="58"/>
    </row>
    <row r="443" spans="1:12" ht="16.5" customHeight="1">
      <c r="A443" s="48"/>
      <c r="B443" s="135" t="s">
        <v>141</v>
      </c>
      <c r="C443" s="135"/>
      <c r="D443" s="135"/>
      <c r="E443" s="135"/>
      <c r="F443" s="135"/>
      <c r="G443" s="135"/>
      <c r="H443" s="62">
        <v>6500</v>
      </c>
      <c r="I443" s="62"/>
      <c r="J443" s="62"/>
      <c r="K443" s="78"/>
      <c r="L443" s="58"/>
    </row>
    <row r="444" spans="1:12" ht="16.5" customHeight="1">
      <c r="A444" s="48"/>
      <c r="B444" s="135" t="s">
        <v>22</v>
      </c>
      <c r="C444" s="135"/>
      <c r="D444" s="135"/>
      <c r="E444" s="135"/>
      <c r="F444" s="135"/>
      <c r="G444" s="135"/>
      <c r="H444" s="62">
        <v>1400</v>
      </c>
      <c r="I444" s="62"/>
      <c r="J444" s="62"/>
      <c r="K444" s="78"/>
      <c r="L444" s="58"/>
    </row>
    <row r="445" spans="1:12" ht="16.5" customHeight="1">
      <c r="A445" s="48"/>
      <c r="B445" s="135" t="s">
        <v>23</v>
      </c>
      <c r="C445" s="135"/>
      <c r="D445" s="135"/>
      <c r="E445" s="135"/>
      <c r="F445" s="135"/>
      <c r="G445" s="135"/>
      <c r="H445" s="62">
        <v>500</v>
      </c>
      <c r="I445" s="62"/>
      <c r="J445" s="62"/>
      <c r="K445" s="78"/>
      <c r="L445" s="58"/>
    </row>
    <row r="446" spans="1:12" ht="16.5" customHeight="1">
      <c r="A446" s="48"/>
      <c r="B446" s="136"/>
      <c r="C446" s="136"/>
      <c r="D446" s="136"/>
      <c r="E446" s="136"/>
      <c r="F446" s="136"/>
      <c r="G446" s="136"/>
      <c r="H446" s="62"/>
      <c r="I446" s="62"/>
      <c r="J446" s="62"/>
      <c r="K446" s="78"/>
      <c r="L446" s="58"/>
    </row>
    <row r="447" spans="1:12" ht="16.5" customHeight="1">
      <c r="A447" s="28"/>
      <c r="B447" s="135"/>
      <c r="C447" s="135"/>
      <c r="D447" s="135"/>
      <c r="E447" s="135"/>
      <c r="F447" s="135"/>
      <c r="G447" s="135"/>
      <c r="H447" s="62"/>
      <c r="I447" s="62"/>
      <c r="J447" s="62"/>
      <c r="K447" s="58"/>
      <c r="L447" s="58"/>
    </row>
    <row r="448" spans="1:12" ht="16.5" customHeight="1">
      <c r="A448" s="48">
        <v>80146</v>
      </c>
      <c r="B448" s="141" t="s">
        <v>24</v>
      </c>
      <c r="C448" s="141"/>
      <c r="D448" s="141"/>
      <c r="E448" s="141"/>
      <c r="F448" s="141"/>
      <c r="G448" s="141"/>
      <c r="H448" s="62"/>
      <c r="I448" s="15">
        <f>SUM(H449:H451)</f>
        <v>6650</v>
      </c>
      <c r="J448" s="62"/>
      <c r="K448" s="58"/>
      <c r="L448" s="58"/>
    </row>
    <row r="449" spans="1:12" ht="16.5" customHeight="1">
      <c r="A449" s="48"/>
      <c r="B449" s="135"/>
      <c r="C449" s="135"/>
      <c r="D449" s="135"/>
      <c r="E449" s="135"/>
      <c r="F449" s="135"/>
      <c r="G449" s="135"/>
      <c r="H449" s="62"/>
      <c r="I449" s="62"/>
      <c r="J449" s="62"/>
      <c r="K449" s="58"/>
      <c r="L449" s="58"/>
    </row>
    <row r="450" spans="1:12" ht="16.5" customHeight="1">
      <c r="A450" s="48"/>
      <c r="B450" s="135" t="s">
        <v>25</v>
      </c>
      <c r="C450" s="135"/>
      <c r="D450" s="135"/>
      <c r="E450" s="135"/>
      <c r="F450" s="135"/>
      <c r="G450" s="135"/>
      <c r="H450" s="62">
        <v>5075</v>
      </c>
      <c r="I450" s="62"/>
      <c r="J450" s="62"/>
      <c r="K450" s="58"/>
      <c r="L450" s="58"/>
    </row>
    <row r="451" spans="1:12" ht="16.5" customHeight="1">
      <c r="A451" s="48"/>
      <c r="B451" s="135" t="s">
        <v>26</v>
      </c>
      <c r="C451" s="135"/>
      <c r="D451" s="135"/>
      <c r="E451" s="135"/>
      <c r="F451" s="135"/>
      <c r="G451" s="135"/>
      <c r="H451" s="62">
        <v>1575</v>
      </c>
      <c r="I451" s="62"/>
      <c r="J451" s="58"/>
      <c r="K451" s="58"/>
      <c r="L451" s="58"/>
    </row>
    <row r="452" spans="1:12" ht="16.5" customHeight="1">
      <c r="A452" s="28"/>
      <c r="B452" s="139"/>
      <c r="C452" s="139"/>
      <c r="D452" s="139"/>
      <c r="E452" s="139"/>
      <c r="F452" s="139"/>
      <c r="G452" s="139"/>
      <c r="H452" s="62"/>
      <c r="I452" s="62"/>
      <c r="J452" s="58"/>
      <c r="K452" s="58"/>
      <c r="L452" s="58"/>
    </row>
    <row r="453" spans="1:12" ht="16.5" customHeight="1">
      <c r="A453" s="48">
        <v>80195</v>
      </c>
      <c r="B453" s="141" t="s">
        <v>575</v>
      </c>
      <c r="C453" s="141"/>
      <c r="D453" s="141"/>
      <c r="E453" s="141"/>
      <c r="F453" s="141"/>
      <c r="G453" s="141"/>
      <c r="H453" s="62"/>
      <c r="I453" s="15">
        <f>SUM(H454:H456)</f>
        <v>7630</v>
      </c>
      <c r="J453" s="58"/>
      <c r="K453" s="58"/>
      <c r="L453" s="58"/>
    </row>
    <row r="454" spans="1:12" ht="16.5" customHeight="1">
      <c r="A454" s="65"/>
      <c r="B454" s="135"/>
      <c r="C454" s="135"/>
      <c r="D454" s="135"/>
      <c r="E454" s="135"/>
      <c r="F454" s="135"/>
      <c r="G454" s="135"/>
      <c r="H454" s="62"/>
      <c r="I454" s="62"/>
      <c r="J454" s="58"/>
      <c r="K454" s="58"/>
      <c r="L454" s="58"/>
    </row>
    <row r="455" spans="1:12" ht="16.5" customHeight="1">
      <c r="A455" s="65"/>
      <c r="B455" s="135" t="s">
        <v>27</v>
      </c>
      <c r="C455" s="135"/>
      <c r="D455" s="135"/>
      <c r="E455" s="135"/>
      <c r="F455" s="135"/>
      <c r="G455" s="135"/>
      <c r="H455" s="62">
        <v>7630</v>
      </c>
      <c r="I455" s="62"/>
      <c r="J455" s="58"/>
      <c r="K455" s="58"/>
      <c r="L455" s="58"/>
    </row>
    <row r="456" spans="1:12" ht="16.5" customHeight="1">
      <c r="A456" s="65"/>
      <c r="B456" s="136"/>
      <c r="C456" s="136"/>
      <c r="D456" s="136"/>
      <c r="E456" s="136"/>
      <c r="F456" s="136"/>
      <c r="G456" s="136"/>
      <c r="H456" s="62"/>
      <c r="I456" s="62"/>
      <c r="J456" s="58"/>
      <c r="K456" s="58"/>
      <c r="L456" s="58"/>
    </row>
    <row r="457" spans="1:12" ht="16.5" customHeight="1">
      <c r="A457" s="65"/>
      <c r="B457" s="136"/>
      <c r="C457" s="136"/>
      <c r="D457" s="136"/>
      <c r="E457" s="136"/>
      <c r="F457" s="136"/>
      <c r="G457" s="136"/>
      <c r="H457" s="62"/>
      <c r="I457" s="62"/>
      <c r="J457" s="58"/>
      <c r="K457" s="58"/>
      <c r="L457" s="58"/>
    </row>
    <row r="458" spans="1:12" ht="16.5" customHeight="1">
      <c r="A458" s="65"/>
      <c r="B458" s="135"/>
      <c r="C458" s="135"/>
      <c r="D458" s="135"/>
      <c r="E458" s="135"/>
      <c r="F458" s="135"/>
      <c r="G458" s="135"/>
      <c r="H458" s="62"/>
      <c r="I458" s="62"/>
      <c r="J458" s="58"/>
      <c r="K458" s="58"/>
      <c r="L458" s="58"/>
    </row>
    <row r="459" spans="1:12" ht="16.5" customHeight="1">
      <c r="A459" s="129" t="s">
        <v>28</v>
      </c>
      <c r="B459" s="129"/>
      <c r="C459" s="129"/>
      <c r="D459" s="129"/>
      <c r="E459" s="129"/>
      <c r="F459" s="129"/>
      <c r="G459" s="129"/>
      <c r="H459" s="63"/>
      <c r="I459" s="63"/>
      <c r="J459" s="58"/>
      <c r="K459" s="58"/>
      <c r="L459" s="58"/>
    </row>
    <row r="460" spans="1:12" ht="16.5" customHeight="1">
      <c r="A460" s="129"/>
      <c r="B460" s="129"/>
      <c r="C460" s="129"/>
      <c r="D460" s="129"/>
      <c r="E460" s="129"/>
      <c r="F460" s="129"/>
      <c r="G460" s="129"/>
      <c r="H460" s="63"/>
      <c r="I460" s="63"/>
      <c r="J460" s="15">
        <f>SUM(I462:I488)</f>
        <v>53500</v>
      </c>
      <c r="K460" s="58"/>
      <c r="L460" s="58"/>
    </row>
    <row r="461" spans="1:12" ht="16.5" customHeight="1">
      <c r="A461" s="65"/>
      <c r="B461" s="121"/>
      <c r="C461" s="121"/>
      <c r="D461" s="121"/>
      <c r="E461" s="121"/>
      <c r="F461" s="121"/>
      <c r="G461" s="121"/>
      <c r="H461" s="63"/>
      <c r="I461" s="63"/>
      <c r="K461" s="58"/>
      <c r="L461" s="58"/>
    </row>
    <row r="462" spans="1:12" ht="16.5" customHeight="1">
      <c r="A462" s="60" t="s">
        <v>529</v>
      </c>
      <c r="B462" s="145" t="s">
        <v>530</v>
      </c>
      <c r="C462" s="145"/>
      <c r="D462" s="145"/>
      <c r="E462" s="145"/>
      <c r="F462" s="145"/>
      <c r="G462" s="145"/>
      <c r="H462" s="63"/>
      <c r="I462" s="63"/>
      <c r="J462" s="58"/>
      <c r="K462" s="58"/>
      <c r="L462" s="58"/>
    </row>
    <row r="463" spans="1:12" ht="16.5" customHeight="1">
      <c r="A463" s="60"/>
      <c r="B463" s="113"/>
      <c r="C463" s="113"/>
      <c r="D463" s="113"/>
      <c r="E463" s="113"/>
      <c r="F463" s="113"/>
      <c r="G463" s="113"/>
      <c r="H463" s="63"/>
      <c r="I463" s="63"/>
      <c r="J463" s="58"/>
      <c r="K463" s="58"/>
      <c r="L463" s="58"/>
    </row>
    <row r="464" spans="1:12" ht="16.5" customHeight="1">
      <c r="A464" s="48">
        <v>85149</v>
      </c>
      <c r="B464" s="141" t="s">
        <v>29</v>
      </c>
      <c r="C464" s="141"/>
      <c r="D464" s="141"/>
      <c r="E464" s="141"/>
      <c r="F464" s="141"/>
      <c r="G464" s="141"/>
      <c r="H464" s="63"/>
      <c r="I464" s="15">
        <f>SUM(H466:H467)</f>
        <v>1500</v>
      </c>
      <c r="J464" s="58"/>
      <c r="K464" s="58"/>
      <c r="L464" s="58"/>
    </row>
    <row r="465" spans="1:12" ht="16.5" customHeight="1">
      <c r="A465" s="48"/>
      <c r="B465" s="138"/>
      <c r="C465" s="138"/>
      <c r="D465" s="138"/>
      <c r="E465" s="138"/>
      <c r="F465" s="138"/>
      <c r="G465" s="138"/>
      <c r="H465" s="63"/>
      <c r="J465" s="58"/>
      <c r="K465" s="58"/>
      <c r="L465" s="58"/>
    </row>
    <row r="466" spans="1:12" ht="30" customHeight="1">
      <c r="A466" s="58"/>
      <c r="B466" s="148" t="s">
        <v>456</v>
      </c>
      <c r="C466" s="148"/>
      <c r="D466" s="148"/>
      <c r="E466" s="148"/>
      <c r="F466" s="148"/>
      <c r="G466" s="148"/>
      <c r="H466" s="63">
        <v>1500</v>
      </c>
      <c r="I466" s="63"/>
      <c r="J466" s="58"/>
      <c r="K466" s="58"/>
      <c r="L466" s="58"/>
    </row>
    <row r="467" spans="1:12" ht="16.5" customHeight="1">
      <c r="A467" s="58"/>
      <c r="B467" s="135"/>
      <c r="C467" s="135"/>
      <c r="D467" s="135"/>
      <c r="E467" s="135"/>
      <c r="F467" s="135"/>
      <c r="G467" s="135"/>
      <c r="H467" s="63"/>
      <c r="I467" s="63"/>
      <c r="J467" s="58"/>
      <c r="K467" s="58"/>
      <c r="L467" s="58"/>
    </row>
    <row r="468" spans="1:12" ht="16.5" customHeight="1">
      <c r="A468" s="58"/>
      <c r="B468" s="136"/>
      <c r="C468" s="136"/>
      <c r="D468" s="136"/>
      <c r="E468" s="136"/>
      <c r="F468" s="136"/>
      <c r="G468" s="136"/>
      <c r="H468" s="63"/>
      <c r="I468" s="63"/>
      <c r="J468" s="58"/>
      <c r="K468" s="58"/>
      <c r="L468" s="58"/>
    </row>
    <row r="469" spans="1:12" ht="16.5" customHeight="1">
      <c r="A469" s="48">
        <v>85153</v>
      </c>
      <c r="B469" s="141" t="s">
        <v>202</v>
      </c>
      <c r="C469" s="141"/>
      <c r="D469" s="141"/>
      <c r="E469" s="141"/>
      <c r="F469" s="141"/>
      <c r="G469" s="141"/>
      <c r="H469" s="63"/>
      <c r="I469" s="15">
        <f>SUM(H470:H472)</f>
        <v>300</v>
      </c>
      <c r="J469" s="58"/>
      <c r="K469" s="58"/>
      <c r="L469" s="58"/>
    </row>
    <row r="470" spans="1:12" ht="16.5" customHeight="1">
      <c r="A470" s="48"/>
      <c r="B470" s="138"/>
      <c r="C470" s="138"/>
      <c r="D470" s="138"/>
      <c r="E470" s="138"/>
      <c r="F470" s="138"/>
      <c r="G470" s="138"/>
      <c r="H470" s="63"/>
      <c r="I470" s="63"/>
      <c r="J470" s="58"/>
      <c r="K470" s="58"/>
      <c r="L470" s="58"/>
    </row>
    <row r="471" spans="1:12" ht="16.5" customHeight="1">
      <c r="A471" s="48"/>
      <c r="B471" s="135" t="s">
        <v>129</v>
      </c>
      <c r="C471" s="135"/>
      <c r="D471" s="135"/>
      <c r="E471" s="135"/>
      <c r="F471" s="135"/>
      <c r="G471" s="135"/>
      <c r="H471" s="63">
        <v>300</v>
      </c>
      <c r="I471" s="63"/>
      <c r="J471" s="58"/>
      <c r="K471" s="58"/>
      <c r="L471" s="58"/>
    </row>
    <row r="472" spans="1:12" ht="16.5" customHeight="1">
      <c r="A472" s="48"/>
      <c r="B472" s="136"/>
      <c r="C472" s="136"/>
      <c r="D472" s="136"/>
      <c r="E472" s="136"/>
      <c r="F472" s="136"/>
      <c r="G472" s="136"/>
      <c r="H472" s="63"/>
      <c r="I472" s="63"/>
      <c r="J472" s="58"/>
      <c r="K472" s="58"/>
      <c r="L472" s="58"/>
    </row>
    <row r="473" spans="1:12" ht="16.5" customHeight="1">
      <c r="A473" s="65"/>
      <c r="B473" s="121"/>
      <c r="C473" s="121"/>
      <c r="D473" s="121"/>
      <c r="E473" s="121"/>
      <c r="F473" s="121"/>
      <c r="G473" s="121"/>
      <c r="H473" s="63"/>
      <c r="I473" s="63"/>
      <c r="J473" s="58"/>
      <c r="K473" s="58"/>
      <c r="L473" s="58"/>
    </row>
    <row r="474" spans="1:12" ht="16.5" customHeight="1">
      <c r="A474" s="48">
        <v>85154</v>
      </c>
      <c r="B474" s="141" t="s">
        <v>30</v>
      </c>
      <c r="C474" s="141"/>
      <c r="D474" s="141"/>
      <c r="E474" s="141"/>
      <c r="F474" s="141"/>
      <c r="G474" s="141"/>
      <c r="H474" s="58"/>
      <c r="I474" s="15">
        <f>SUM(H476:H490)</f>
        <v>51700</v>
      </c>
      <c r="J474" s="58"/>
      <c r="K474" s="58"/>
      <c r="L474" s="58"/>
    </row>
    <row r="475" spans="1:12" ht="16.5" customHeight="1">
      <c r="A475" s="65"/>
      <c r="B475" s="121"/>
      <c r="C475" s="121"/>
      <c r="D475" s="121"/>
      <c r="E475" s="121"/>
      <c r="F475" s="121"/>
      <c r="G475" s="121"/>
      <c r="H475" s="58"/>
      <c r="J475" s="58"/>
      <c r="K475" s="58"/>
      <c r="L475" s="58"/>
    </row>
    <row r="476" spans="1:12" ht="27.75" customHeight="1">
      <c r="A476" s="65"/>
      <c r="B476" s="148" t="s">
        <v>31</v>
      </c>
      <c r="C476" s="148"/>
      <c r="D476" s="148"/>
      <c r="E476" s="148"/>
      <c r="F476" s="148"/>
      <c r="G476" s="148"/>
      <c r="H476" s="63">
        <v>1000</v>
      </c>
      <c r="I476" s="63"/>
      <c r="J476" s="58"/>
      <c r="K476" s="58"/>
      <c r="L476" s="58"/>
    </row>
    <row r="477" spans="1:12" ht="16.5" customHeight="1">
      <c r="A477" s="65"/>
      <c r="B477" s="135" t="s">
        <v>32</v>
      </c>
      <c r="C477" s="135"/>
      <c r="D477" s="135"/>
      <c r="E477" s="135"/>
      <c r="F477" s="135"/>
      <c r="G477" s="135"/>
      <c r="H477" s="63">
        <v>7000</v>
      </c>
      <c r="I477" s="63"/>
      <c r="J477" s="58"/>
      <c r="K477" s="58"/>
      <c r="L477" s="58"/>
    </row>
    <row r="478" spans="1:12" ht="16.5" customHeight="1">
      <c r="A478" s="65"/>
      <c r="B478" s="135" t="s">
        <v>33</v>
      </c>
      <c r="C478" s="135"/>
      <c r="D478" s="135"/>
      <c r="E478" s="135"/>
      <c r="F478" s="135"/>
      <c r="G478" s="135"/>
      <c r="H478" s="63">
        <v>3800</v>
      </c>
      <c r="I478" s="63"/>
      <c r="J478" s="58"/>
      <c r="K478" s="58"/>
      <c r="L478" s="58"/>
    </row>
    <row r="479" spans="1:12" ht="16.5" customHeight="1">
      <c r="A479" s="65"/>
      <c r="B479" s="148" t="s">
        <v>34</v>
      </c>
      <c r="C479" s="148"/>
      <c r="D479" s="148"/>
      <c r="E479" s="148"/>
      <c r="F479" s="148"/>
      <c r="G479" s="148"/>
      <c r="H479" s="63">
        <v>3500</v>
      </c>
      <c r="I479" s="63"/>
      <c r="J479" s="58"/>
      <c r="K479" s="58"/>
      <c r="L479" s="58"/>
    </row>
    <row r="480" spans="1:12" ht="25.5" customHeight="1">
      <c r="A480" s="65"/>
      <c r="B480" s="148" t="s">
        <v>35</v>
      </c>
      <c r="C480" s="148"/>
      <c r="D480" s="148"/>
      <c r="E480" s="148"/>
      <c r="F480" s="148"/>
      <c r="G480" s="148"/>
      <c r="H480" s="63">
        <v>5000</v>
      </c>
      <c r="I480" s="63"/>
      <c r="J480" s="58"/>
      <c r="K480" s="58"/>
      <c r="L480" s="58"/>
    </row>
    <row r="481" spans="1:12" ht="16.5" customHeight="1">
      <c r="A481" s="65"/>
      <c r="B481" s="148" t="s">
        <v>36</v>
      </c>
      <c r="C481" s="148"/>
      <c r="D481" s="148"/>
      <c r="E481" s="148"/>
      <c r="F481" s="148"/>
      <c r="G481" s="148"/>
      <c r="H481" s="63">
        <v>2800</v>
      </c>
      <c r="I481" s="63"/>
      <c r="J481" s="58"/>
      <c r="K481" s="58"/>
      <c r="L481" s="58"/>
    </row>
    <row r="482" spans="1:12" ht="28.5" customHeight="1">
      <c r="A482" s="65"/>
      <c r="B482" s="148" t="s">
        <v>37</v>
      </c>
      <c r="C482" s="148"/>
      <c r="D482" s="148"/>
      <c r="E482" s="148"/>
      <c r="F482" s="148"/>
      <c r="G482" s="148"/>
      <c r="H482" s="63">
        <v>11400</v>
      </c>
      <c r="I482" s="63"/>
      <c r="J482" s="58"/>
      <c r="K482" s="58"/>
      <c r="L482" s="58"/>
    </row>
    <row r="483" spans="1:12" ht="16.5" customHeight="1">
      <c r="A483" s="58"/>
      <c r="B483" s="148" t="s">
        <v>38</v>
      </c>
      <c r="C483" s="148"/>
      <c r="D483" s="148"/>
      <c r="E483" s="148"/>
      <c r="F483" s="148"/>
      <c r="G483" s="148"/>
      <c r="H483" s="63">
        <v>2000</v>
      </c>
      <c r="I483" s="63"/>
      <c r="J483" s="58"/>
      <c r="K483" s="58"/>
      <c r="L483" s="58"/>
    </row>
    <row r="484" spans="1:12" ht="16.5" customHeight="1">
      <c r="A484" s="65"/>
      <c r="B484" s="148" t="s">
        <v>39</v>
      </c>
      <c r="C484" s="148"/>
      <c r="D484" s="148"/>
      <c r="E484" s="148"/>
      <c r="F484" s="148"/>
      <c r="G484" s="148"/>
      <c r="H484" s="63">
        <v>1600</v>
      </c>
      <c r="I484" s="63"/>
      <c r="J484" s="58"/>
      <c r="K484" s="58"/>
      <c r="L484" s="58"/>
    </row>
    <row r="485" spans="1:12" ht="29.25" customHeight="1">
      <c r="A485" s="65"/>
      <c r="B485" s="148" t="s">
        <v>457</v>
      </c>
      <c r="C485" s="148"/>
      <c r="D485" s="148"/>
      <c r="E485" s="148"/>
      <c r="F485" s="148"/>
      <c r="G485" s="148"/>
      <c r="H485" s="63">
        <v>1000</v>
      </c>
      <c r="I485" s="63"/>
      <c r="J485" s="58"/>
      <c r="K485" s="58"/>
      <c r="L485" s="58"/>
    </row>
    <row r="486" spans="1:12" ht="16.5" customHeight="1">
      <c r="A486" s="65"/>
      <c r="B486" s="148" t="s">
        <v>40</v>
      </c>
      <c r="C486" s="148"/>
      <c r="D486" s="148"/>
      <c r="E486" s="148"/>
      <c r="F486" s="148"/>
      <c r="G486" s="148"/>
      <c r="H486" s="63">
        <v>300</v>
      </c>
      <c r="I486" s="63"/>
      <c r="J486" s="58"/>
      <c r="K486" s="58"/>
      <c r="L486" s="58"/>
    </row>
    <row r="487" spans="1:12" ht="27.75" customHeight="1">
      <c r="A487" s="65"/>
      <c r="B487" s="148" t="s">
        <v>458</v>
      </c>
      <c r="C487" s="148"/>
      <c r="D487" s="148"/>
      <c r="E487" s="148"/>
      <c r="F487" s="148"/>
      <c r="G487" s="148"/>
      <c r="H487" s="63">
        <v>3000</v>
      </c>
      <c r="I487" s="63"/>
      <c r="J487" s="58"/>
      <c r="K487" s="58"/>
      <c r="L487" s="58"/>
    </row>
    <row r="488" spans="1:12" ht="27" customHeight="1">
      <c r="A488" s="65"/>
      <c r="B488" s="148" t="s">
        <v>459</v>
      </c>
      <c r="C488" s="148"/>
      <c r="D488" s="148"/>
      <c r="E488" s="148"/>
      <c r="F488" s="148"/>
      <c r="G488" s="148"/>
      <c r="H488" s="63">
        <v>500</v>
      </c>
      <c r="I488" s="63"/>
      <c r="J488" s="58"/>
      <c r="K488" s="58"/>
      <c r="L488" s="58"/>
    </row>
    <row r="489" spans="1:12" ht="16.5" customHeight="1">
      <c r="A489" s="65"/>
      <c r="B489" s="148" t="s">
        <v>41</v>
      </c>
      <c r="C489" s="148"/>
      <c r="D489" s="148"/>
      <c r="E489" s="148"/>
      <c r="F489" s="148"/>
      <c r="G489" s="148"/>
      <c r="H489" s="63">
        <v>8800</v>
      </c>
      <c r="I489" s="63"/>
      <c r="J489" s="15"/>
      <c r="K489" s="58"/>
      <c r="L489" s="58"/>
    </row>
    <row r="490" spans="1:12" ht="16.5" customHeight="1">
      <c r="A490" s="65"/>
      <c r="B490" s="136"/>
      <c r="C490" s="136"/>
      <c r="D490" s="136"/>
      <c r="E490" s="136"/>
      <c r="F490" s="136"/>
      <c r="G490" s="136"/>
      <c r="H490" s="63"/>
      <c r="I490" s="63"/>
      <c r="J490" s="58"/>
      <c r="K490" s="58"/>
      <c r="L490" s="58"/>
    </row>
    <row r="491" spans="1:12" ht="16.5" customHeight="1">
      <c r="A491" s="65"/>
      <c r="B491" s="136"/>
      <c r="C491" s="136"/>
      <c r="D491" s="136"/>
      <c r="E491" s="136"/>
      <c r="F491" s="136"/>
      <c r="G491" s="136"/>
      <c r="H491" s="63"/>
      <c r="I491" s="63"/>
      <c r="J491" s="58"/>
      <c r="K491" s="58"/>
      <c r="L491" s="58"/>
    </row>
    <row r="492" spans="1:12" ht="16.5" customHeight="1">
      <c r="A492" s="65"/>
      <c r="B492" s="136"/>
      <c r="C492" s="136"/>
      <c r="D492" s="136"/>
      <c r="E492" s="136"/>
      <c r="F492" s="136"/>
      <c r="G492" s="136"/>
      <c r="H492" s="63"/>
      <c r="I492" s="63"/>
      <c r="J492" s="58"/>
      <c r="K492" s="58"/>
      <c r="L492" s="58"/>
    </row>
    <row r="493" spans="1:12" ht="16.5" customHeight="1">
      <c r="A493" s="129" t="s">
        <v>513</v>
      </c>
      <c r="B493" s="129"/>
      <c r="C493" s="129"/>
      <c r="D493" s="129"/>
      <c r="E493" s="129"/>
      <c r="F493" s="129"/>
      <c r="G493" s="129"/>
      <c r="H493" s="63"/>
      <c r="I493" s="63"/>
      <c r="J493" s="58"/>
      <c r="K493" s="58"/>
      <c r="L493" s="58"/>
    </row>
    <row r="494" spans="1:12" ht="16.5" customHeight="1">
      <c r="A494" s="129"/>
      <c r="B494" s="129"/>
      <c r="C494" s="129"/>
      <c r="D494" s="129"/>
      <c r="E494" s="129"/>
      <c r="F494" s="129"/>
      <c r="G494" s="129"/>
      <c r="H494" s="63"/>
      <c r="I494" s="63"/>
      <c r="J494" s="15">
        <f>SUM(I498:I579)</f>
        <v>853735</v>
      </c>
      <c r="K494" s="58"/>
      <c r="L494" s="58"/>
    </row>
    <row r="495" spans="1:12" ht="16.5" customHeight="1">
      <c r="A495" s="65"/>
      <c r="B495" s="121"/>
      <c r="C495" s="121"/>
      <c r="D495" s="121"/>
      <c r="E495" s="121"/>
      <c r="F495" s="121"/>
      <c r="G495" s="121"/>
      <c r="H495" s="63"/>
      <c r="I495" s="63"/>
      <c r="K495" s="58"/>
      <c r="L495" s="58"/>
    </row>
    <row r="496" spans="1:12" ht="16.5" customHeight="1">
      <c r="A496" s="60" t="s">
        <v>529</v>
      </c>
      <c r="B496" s="145" t="s">
        <v>530</v>
      </c>
      <c r="C496" s="145"/>
      <c r="D496" s="145"/>
      <c r="E496" s="145"/>
      <c r="F496" s="145"/>
      <c r="G496" s="145"/>
      <c r="H496" s="63"/>
      <c r="I496" s="63"/>
      <c r="J496" s="58"/>
      <c r="K496" s="58"/>
      <c r="L496" s="58"/>
    </row>
    <row r="497" spans="1:12" ht="16.5" customHeight="1">
      <c r="A497" s="65"/>
      <c r="B497" s="135"/>
      <c r="C497" s="135"/>
      <c r="D497" s="135"/>
      <c r="E497" s="135"/>
      <c r="F497" s="135"/>
      <c r="G497" s="135"/>
      <c r="H497" s="63"/>
      <c r="I497" s="63"/>
      <c r="J497" s="58"/>
      <c r="K497" s="58"/>
      <c r="L497" s="58"/>
    </row>
    <row r="498" spans="1:12" ht="16.5" customHeight="1">
      <c r="A498" s="48">
        <v>85203</v>
      </c>
      <c r="B498" s="141" t="s">
        <v>42</v>
      </c>
      <c r="C498" s="141"/>
      <c r="D498" s="141"/>
      <c r="E498" s="141"/>
      <c r="F498" s="141"/>
      <c r="G498" s="141"/>
      <c r="H498" s="15"/>
      <c r="I498" s="15">
        <f>SUM(H500:H514)</f>
        <v>79200</v>
      </c>
      <c r="J498" s="58"/>
      <c r="K498" s="58"/>
      <c r="L498" s="58"/>
    </row>
    <row r="499" spans="1:12" ht="16.5" customHeight="1">
      <c r="A499" s="65"/>
      <c r="B499" s="121"/>
      <c r="C499" s="121"/>
      <c r="D499" s="121"/>
      <c r="E499" s="121"/>
      <c r="F499" s="121"/>
      <c r="G499" s="121"/>
      <c r="H499" s="63"/>
      <c r="I499" s="15"/>
      <c r="J499" s="58"/>
      <c r="K499" s="63"/>
      <c r="L499" s="58"/>
    </row>
    <row r="500" spans="1:12" ht="16.5" customHeight="1">
      <c r="A500" s="65"/>
      <c r="B500" s="135" t="s">
        <v>43</v>
      </c>
      <c r="C500" s="135"/>
      <c r="D500" s="135"/>
      <c r="E500" s="135"/>
      <c r="F500" s="135"/>
      <c r="G500" s="135"/>
      <c r="H500" s="63">
        <v>29400</v>
      </c>
      <c r="I500" s="63"/>
      <c r="J500" s="58"/>
      <c r="K500" s="63"/>
      <c r="L500" s="58"/>
    </row>
    <row r="501" spans="1:12" ht="16.5" customHeight="1">
      <c r="A501" s="65"/>
      <c r="B501" s="135" t="s">
        <v>557</v>
      </c>
      <c r="C501" s="135"/>
      <c r="D501" s="135"/>
      <c r="E501" s="135"/>
      <c r="F501" s="135"/>
      <c r="G501" s="135"/>
      <c r="H501" s="63">
        <v>2400</v>
      </c>
      <c r="I501" s="63"/>
      <c r="J501" s="58"/>
      <c r="K501" s="63"/>
      <c r="L501" s="58"/>
    </row>
    <row r="502" spans="1:12" ht="16.5" customHeight="1">
      <c r="A502" s="65"/>
      <c r="B502" s="135" t="s">
        <v>580</v>
      </c>
      <c r="C502" s="135"/>
      <c r="D502" s="135"/>
      <c r="E502" s="135"/>
      <c r="F502" s="135"/>
      <c r="G502" s="135"/>
      <c r="H502" s="63">
        <v>5500</v>
      </c>
      <c r="I502" s="63"/>
      <c r="J502" s="58"/>
      <c r="K502" s="63"/>
      <c r="L502" s="58"/>
    </row>
    <row r="503" spans="1:12" ht="16.5" customHeight="1">
      <c r="A503" s="65"/>
      <c r="B503" s="135" t="s">
        <v>581</v>
      </c>
      <c r="C503" s="135"/>
      <c r="D503" s="135"/>
      <c r="E503" s="135"/>
      <c r="F503" s="135"/>
      <c r="G503" s="135"/>
      <c r="H503" s="63">
        <v>780</v>
      </c>
      <c r="I503" s="63"/>
      <c r="J503" s="58"/>
      <c r="K503" s="63"/>
      <c r="L503" s="58"/>
    </row>
    <row r="504" spans="1:12" ht="16.5" customHeight="1">
      <c r="A504" s="65"/>
      <c r="B504" s="135" t="s">
        <v>661</v>
      </c>
      <c r="C504" s="135"/>
      <c r="D504" s="135"/>
      <c r="E504" s="135"/>
      <c r="F504" s="135"/>
      <c r="G504" s="135"/>
      <c r="H504" s="63">
        <v>1000</v>
      </c>
      <c r="I504" s="63"/>
      <c r="J504" s="58"/>
      <c r="K504" s="63"/>
      <c r="L504" s="58"/>
    </row>
    <row r="505" spans="1:12" ht="16.5" customHeight="1">
      <c r="A505" s="65"/>
      <c r="B505" s="135" t="s">
        <v>44</v>
      </c>
      <c r="C505" s="135"/>
      <c r="D505" s="135"/>
      <c r="E505" s="135"/>
      <c r="F505" s="135"/>
      <c r="G505" s="135"/>
      <c r="H505" s="63">
        <v>2880</v>
      </c>
      <c r="I505" s="63"/>
      <c r="J505" s="58"/>
      <c r="K505" s="63"/>
      <c r="L505" s="58"/>
    </row>
    <row r="506" spans="1:12" ht="16.5" customHeight="1">
      <c r="A506" s="65"/>
      <c r="B506" s="135" t="s">
        <v>45</v>
      </c>
      <c r="C506" s="135"/>
      <c r="D506" s="135"/>
      <c r="E506" s="135"/>
      <c r="F506" s="135"/>
      <c r="G506" s="135"/>
      <c r="H506" s="63">
        <v>3800</v>
      </c>
      <c r="I506" s="63"/>
      <c r="J506" s="58"/>
      <c r="K506" s="63"/>
      <c r="L506" s="58"/>
    </row>
    <row r="507" spans="1:12" ht="16.5" customHeight="1">
      <c r="A507" s="65"/>
      <c r="B507" s="135" t="s">
        <v>46</v>
      </c>
      <c r="C507" s="135"/>
      <c r="D507" s="135"/>
      <c r="E507" s="135"/>
      <c r="F507" s="135"/>
      <c r="G507" s="135"/>
      <c r="H507" s="63">
        <v>5000</v>
      </c>
      <c r="I507" s="63"/>
      <c r="J507" s="58"/>
      <c r="K507" s="58"/>
      <c r="L507" s="58"/>
    </row>
    <row r="508" spans="1:12" ht="16.5" customHeight="1">
      <c r="A508" s="65"/>
      <c r="B508" s="135" t="s">
        <v>47</v>
      </c>
      <c r="C508" s="135"/>
      <c r="D508" s="135"/>
      <c r="E508" s="135"/>
      <c r="F508" s="135"/>
      <c r="G508" s="135"/>
      <c r="H508" s="63">
        <v>19940</v>
      </c>
      <c r="I508" s="63"/>
      <c r="J508" s="58"/>
      <c r="K508" s="58"/>
      <c r="L508" s="58"/>
    </row>
    <row r="509" spans="1:12" ht="16.5" customHeight="1">
      <c r="A509" s="65"/>
      <c r="B509" s="135" t="s">
        <v>48</v>
      </c>
      <c r="C509" s="135"/>
      <c r="D509" s="135"/>
      <c r="E509" s="135"/>
      <c r="F509" s="135"/>
      <c r="G509" s="135"/>
      <c r="H509" s="63">
        <v>3500</v>
      </c>
      <c r="I509" s="63"/>
      <c r="J509" s="58"/>
      <c r="K509" s="58"/>
      <c r="L509" s="58"/>
    </row>
    <row r="510" spans="1:12" ht="16.5" customHeight="1">
      <c r="A510" s="65"/>
      <c r="B510" s="135" t="s">
        <v>49</v>
      </c>
      <c r="C510" s="135"/>
      <c r="D510" s="135"/>
      <c r="E510" s="135"/>
      <c r="F510" s="135"/>
      <c r="G510" s="135"/>
      <c r="H510" s="63">
        <v>2000</v>
      </c>
      <c r="I510" s="63"/>
      <c r="J510" s="58"/>
      <c r="K510" s="58"/>
      <c r="L510" s="58"/>
    </row>
    <row r="511" spans="1:12" ht="16.5" customHeight="1">
      <c r="A511" s="65"/>
      <c r="B511" s="135" t="s">
        <v>560</v>
      </c>
      <c r="C511" s="135"/>
      <c r="D511" s="135"/>
      <c r="E511" s="135"/>
      <c r="F511" s="135"/>
      <c r="G511" s="135"/>
      <c r="H511" s="63">
        <v>1500</v>
      </c>
      <c r="I511" s="63"/>
      <c r="J511" s="58"/>
      <c r="K511" s="58"/>
      <c r="L511" s="58"/>
    </row>
    <row r="512" spans="1:12" ht="16.5" customHeight="1">
      <c r="A512" s="65"/>
      <c r="B512" s="135" t="s">
        <v>50</v>
      </c>
      <c r="C512" s="135"/>
      <c r="D512" s="135"/>
      <c r="E512" s="135"/>
      <c r="F512" s="135"/>
      <c r="G512" s="135"/>
      <c r="H512" s="63">
        <v>600</v>
      </c>
      <c r="I512" s="63"/>
      <c r="J512" s="58"/>
      <c r="K512" s="58"/>
      <c r="L512" s="58"/>
    </row>
    <row r="513" spans="1:12" ht="16.5" customHeight="1">
      <c r="A513" s="65"/>
      <c r="B513" s="135" t="s">
        <v>51</v>
      </c>
      <c r="C513" s="135"/>
      <c r="D513" s="135"/>
      <c r="E513" s="135"/>
      <c r="F513" s="135"/>
      <c r="G513" s="135"/>
      <c r="H513" s="63">
        <v>700</v>
      </c>
      <c r="I513" s="63"/>
      <c r="J513" s="58"/>
      <c r="K513" s="58"/>
      <c r="L513" s="58"/>
    </row>
    <row r="514" spans="1:12" ht="16.5" customHeight="1">
      <c r="A514" s="65"/>
      <c r="B514" s="135" t="s">
        <v>52</v>
      </c>
      <c r="C514" s="135"/>
      <c r="D514" s="135"/>
      <c r="E514" s="135"/>
      <c r="F514" s="135"/>
      <c r="G514" s="135"/>
      <c r="H514" s="63">
        <v>200</v>
      </c>
      <c r="I514" s="63"/>
      <c r="J514" s="58"/>
      <c r="K514" s="58"/>
      <c r="L514" s="58"/>
    </row>
    <row r="515" spans="1:12" ht="16.5" customHeight="1">
      <c r="A515" s="65"/>
      <c r="B515" s="135"/>
      <c r="C515" s="135"/>
      <c r="D515" s="135"/>
      <c r="E515" s="135"/>
      <c r="F515" s="135"/>
      <c r="G515" s="135"/>
      <c r="H515" s="63"/>
      <c r="I515" s="63"/>
      <c r="J515" s="58"/>
      <c r="K515" s="58"/>
      <c r="L515" s="58"/>
    </row>
    <row r="516" spans="1:12" ht="33" customHeight="1">
      <c r="A516" s="79">
        <v>85212</v>
      </c>
      <c r="B516" s="112" t="s">
        <v>312</v>
      </c>
      <c r="C516" s="112"/>
      <c r="D516" s="112"/>
      <c r="E516" s="112"/>
      <c r="F516" s="112"/>
      <c r="G516" s="112"/>
      <c r="H516" s="58"/>
      <c r="I516" s="15">
        <f>SUM(H518:H524)</f>
        <v>494720</v>
      </c>
      <c r="J516" s="58"/>
      <c r="K516" s="58"/>
      <c r="L516" s="58"/>
    </row>
    <row r="517" spans="1:12" ht="16.5" customHeight="1">
      <c r="A517" s="65"/>
      <c r="B517" s="135"/>
      <c r="C517" s="135"/>
      <c r="D517" s="135"/>
      <c r="E517" s="135"/>
      <c r="F517" s="135"/>
      <c r="G517" s="135"/>
      <c r="H517" s="63"/>
      <c r="I517" s="63"/>
      <c r="J517" s="58"/>
      <c r="K517" s="58"/>
      <c r="L517" s="58"/>
    </row>
    <row r="518" spans="1:12" ht="30" customHeight="1">
      <c r="A518" s="65"/>
      <c r="B518" s="148" t="s">
        <v>53</v>
      </c>
      <c r="C518" s="148"/>
      <c r="D518" s="148"/>
      <c r="E518" s="148"/>
      <c r="F518" s="148"/>
      <c r="G518" s="148"/>
      <c r="H518" s="63">
        <v>479879</v>
      </c>
      <c r="I518" s="63"/>
      <c r="J518" s="58"/>
      <c r="K518" s="58"/>
      <c r="L518" s="58"/>
    </row>
    <row r="519" spans="1:12" ht="16.5" customHeight="1">
      <c r="A519" s="65"/>
      <c r="B519" s="148" t="s">
        <v>54</v>
      </c>
      <c r="C519" s="148"/>
      <c r="D519" s="148"/>
      <c r="E519" s="148"/>
      <c r="F519" s="148"/>
      <c r="G519" s="148"/>
      <c r="H519" s="63">
        <v>2000</v>
      </c>
      <c r="I519" s="63"/>
      <c r="J519" s="58"/>
      <c r="K519" s="58"/>
      <c r="L519" s="58"/>
    </row>
    <row r="520" spans="1:12" ht="28.5" customHeight="1">
      <c r="A520" s="65"/>
      <c r="B520" s="148" t="s">
        <v>55</v>
      </c>
      <c r="C520" s="148"/>
      <c r="D520" s="148"/>
      <c r="E520" s="148"/>
      <c r="F520" s="148"/>
      <c r="G520" s="148"/>
      <c r="H520" s="63">
        <v>1226</v>
      </c>
      <c r="I520" s="63"/>
      <c r="J520" s="58"/>
      <c r="K520" s="58"/>
      <c r="L520" s="58"/>
    </row>
    <row r="521" spans="1:12" ht="16.5" customHeight="1">
      <c r="A521" s="65"/>
      <c r="B521" s="126" t="s">
        <v>56</v>
      </c>
      <c r="C521" s="126"/>
      <c r="D521" s="126"/>
      <c r="E521" s="126"/>
      <c r="F521" s="126"/>
      <c r="G521" s="126"/>
      <c r="H521" s="63">
        <v>815</v>
      </c>
      <c r="I521" s="63"/>
      <c r="J521" s="58"/>
      <c r="K521" s="58"/>
      <c r="L521" s="58"/>
    </row>
    <row r="522" spans="1:12" ht="16.5" customHeight="1">
      <c r="A522" s="65"/>
      <c r="B522" s="135" t="s">
        <v>57</v>
      </c>
      <c r="C522" s="135"/>
      <c r="D522" s="135"/>
      <c r="E522" s="135"/>
      <c r="F522" s="135"/>
      <c r="G522" s="135"/>
      <c r="H522" s="63">
        <v>8950</v>
      </c>
      <c r="I522" s="63"/>
      <c r="J522" s="58"/>
      <c r="K522" s="58"/>
      <c r="L522" s="58"/>
    </row>
    <row r="523" spans="1:12" ht="16.5" customHeight="1">
      <c r="A523" s="65"/>
      <c r="B523" s="135" t="s">
        <v>580</v>
      </c>
      <c r="C523" s="135"/>
      <c r="D523" s="135"/>
      <c r="E523" s="135"/>
      <c r="F523" s="135"/>
      <c r="G523" s="135"/>
      <c r="H523" s="62">
        <v>1630</v>
      </c>
      <c r="I523" s="62"/>
      <c r="J523" s="58"/>
      <c r="K523" s="58"/>
      <c r="L523" s="58"/>
    </row>
    <row r="524" spans="1:12" ht="16.5" customHeight="1">
      <c r="A524" s="65"/>
      <c r="B524" s="135" t="s">
        <v>58</v>
      </c>
      <c r="C524" s="135"/>
      <c r="D524" s="135"/>
      <c r="E524" s="135"/>
      <c r="F524" s="135"/>
      <c r="G524" s="135"/>
      <c r="H524" s="62">
        <v>220</v>
      </c>
      <c r="I524" s="62"/>
      <c r="J524" s="58"/>
      <c r="K524" s="58"/>
      <c r="L524" s="58"/>
    </row>
    <row r="525" spans="1:12" ht="15" customHeight="1">
      <c r="A525" s="65"/>
      <c r="B525" s="135"/>
      <c r="C525" s="135"/>
      <c r="D525" s="135"/>
      <c r="E525" s="135"/>
      <c r="F525" s="135"/>
      <c r="G525" s="135"/>
      <c r="H525" s="62"/>
      <c r="I525" s="62"/>
      <c r="J525" s="58"/>
      <c r="K525" s="58"/>
      <c r="L525" s="58"/>
    </row>
    <row r="526" spans="1:12" ht="16.5" customHeight="1">
      <c r="A526" s="48">
        <v>85213</v>
      </c>
      <c r="B526" s="111" t="s">
        <v>59</v>
      </c>
      <c r="C526" s="111"/>
      <c r="D526" s="111"/>
      <c r="E526" s="111"/>
      <c r="F526" s="111"/>
      <c r="G526" s="111"/>
      <c r="H526" s="62"/>
      <c r="I526" s="62"/>
      <c r="J526" s="58"/>
      <c r="K526" s="58"/>
      <c r="L526" s="58"/>
    </row>
    <row r="527" spans="1:12" ht="16.5" customHeight="1">
      <c r="A527" s="65"/>
      <c r="B527" s="111"/>
      <c r="C527" s="111"/>
      <c r="D527" s="111"/>
      <c r="E527" s="111"/>
      <c r="F527" s="111"/>
      <c r="G527" s="111"/>
      <c r="H527" s="63"/>
      <c r="I527" s="63"/>
      <c r="J527" s="58"/>
      <c r="K527" s="58"/>
      <c r="L527" s="58"/>
    </row>
    <row r="528" spans="1:12" ht="16.5" customHeight="1">
      <c r="A528" s="67"/>
      <c r="B528" s="111"/>
      <c r="C528" s="111"/>
      <c r="D528" s="111"/>
      <c r="E528" s="111"/>
      <c r="F528" s="111"/>
      <c r="G528" s="111"/>
      <c r="H528" s="63"/>
      <c r="I528" s="15">
        <f>SUM(H530:H531)</f>
        <v>3490</v>
      </c>
      <c r="J528" s="58"/>
      <c r="K528" s="58"/>
      <c r="L528" s="58"/>
    </row>
    <row r="529" spans="1:12" ht="16.5" customHeight="1">
      <c r="A529" s="65"/>
      <c r="B529" s="135"/>
      <c r="C529" s="135"/>
      <c r="D529" s="135"/>
      <c r="E529" s="135"/>
      <c r="F529" s="135"/>
      <c r="G529" s="135"/>
      <c r="H529" s="63"/>
      <c r="I529" s="63"/>
      <c r="J529" s="58"/>
      <c r="K529" s="58"/>
      <c r="L529" s="58"/>
    </row>
    <row r="530" spans="1:12" ht="16.5" customHeight="1">
      <c r="A530" s="65"/>
      <c r="B530" s="148" t="s">
        <v>60</v>
      </c>
      <c r="C530" s="148"/>
      <c r="D530" s="148"/>
      <c r="E530" s="148"/>
      <c r="F530" s="148"/>
      <c r="G530" s="148"/>
      <c r="H530" s="63"/>
      <c r="I530" s="63"/>
      <c r="J530" s="58"/>
      <c r="K530" s="58"/>
      <c r="L530" s="58"/>
    </row>
    <row r="531" spans="1:12" ht="20.25" customHeight="1">
      <c r="A531" s="65"/>
      <c r="B531" s="148"/>
      <c r="C531" s="148"/>
      <c r="D531" s="148"/>
      <c r="E531" s="148"/>
      <c r="F531" s="148"/>
      <c r="G531" s="148"/>
      <c r="H531" s="63">
        <v>3490</v>
      </c>
      <c r="I531" s="63"/>
      <c r="J531" s="58"/>
      <c r="K531" s="58"/>
      <c r="L531" s="58"/>
    </row>
    <row r="532" spans="1:12" ht="16.5" customHeight="1">
      <c r="A532" s="65"/>
      <c r="B532" s="136"/>
      <c r="C532" s="136"/>
      <c r="D532" s="136"/>
      <c r="E532" s="136"/>
      <c r="F532" s="136"/>
      <c r="G532" s="136"/>
      <c r="H532" s="63"/>
      <c r="I532" s="63"/>
      <c r="J532" s="58"/>
      <c r="K532" s="58"/>
      <c r="L532" s="58"/>
    </row>
    <row r="533" spans="1:12" ht="16.5" customHeight="1">
      <c r="A533" s="48">
        <v>85214</v>
      </c>
      <c r="B533" s="111" t="s">
        <v>392</v>
      </c>
      <c r="C533" s="111"/>
      <c r="D533" s="111"/>
      <c r="E533" s="111"/>
      <c r="F533" s="111"/>
      <c r="G533" s="111"/>
      <c r="H533" s="63"/>
      <c r="I533" s="63"/>
      <c r="J533" s="58"/>
      <c r="K533" s="58"/>
      <c r="L533" s="58"/>
    </row>
    <row r="534" spans="1:12" ht="16.5" customHeight="1">
      <c r="A534" s="65"/>
      <c r="B534" s="111"/>
      <c r="C534" s="111"/>
      <c r="D534" s="111"/>
      <c r="E534" s="111"/>
      <c r="F534" s="111"/>
      <c r="G534" s="111"/>
      <c r="H534" s="63"/>
      <c r="I534" s="15">
        <f>SUM(H536:H537)</f>
        <v>88235</v>
      </c>
      <c r="J534" s="58"/>
      <c r="K534" s="58"/>
      <c r="L534" s="58"/>
    </row>
    <row r="535" spans="1:12" ht="16.5" customHeight="1">
      <c r="A535" s="65"/>
      <c r="B535" s="135"/>
      <c r="C535" s="135"/>
      <c r="D535" s="135"/>
      <c r="E535" s="135"/>
      <c r="F535" s="135"/>
      <c r="G535" s="135"/>
      <c r="H535" s="63"/>
      <c r="I535" s="63"/>
      <c r="J535" s="58"/>
      <c r="K535" s="58"/>
      <c r="L535" s="58"/>
    </row>
    <row r="536" spans="1:12" ht="16.5" customHeight="1">
      <c r="A536" s="65"/>
      <c r="B536" s="135" t="s">
        <v>460</v>
      </c>
      <c r="C536" s="135"/>
      <c r="D536" s="135"/>
      <c r="E536" s="135"/>
      <c r="F536" s="135"/>
      <c r="G536" s="135"/>
      <c r="H536" s="63">
        <v>53235</v>
      </c>
      <c r="I536" s="63"/>
      <c r="J536" s="58"/>
      <c r="K536" s="58"/>
      <c r="L536" s="58"/>
    </row>
    <row r="537" spans="1:12" ht="16.5" customHeight="1">
      <c r="A537" s="65"/>
      <c r="B537" s="135" t="s">
        <v>61</v>
      </c>
      <c r="C537" s="135"/>
      <c r="D537" s="135"/>
      <c r="E537" s="135"/>
      <c r="F537" s="135"/>
      <c r="G537" s="135"/>
      <c r="H537" s="63">
        <v>35000</v>
      </c>
      <c r="I537" s="63"/>
      <c r="J537" s="58"/>
      <c r="K537" s="58"/>
      <c r="L537" s="58"/>
    </row>
    <row r="538" spans="1:12" ht="16.5" customHeight="1">
      <c r="A538" s="65"/>
      <c r="B538" s="135"/>
      <c r="C538" s="135"/>
      <c r="D538" s="135"/>
      <c r="E538" s="135"/>
      <c r="F538" s="135"/>
      <c r="G538" s="135"/>
      <c r="H538" s="63"/>
      <c r="I538" s="63"/>
      <c r="J538" s="58"/>
      <c r="K538" s="58"/>
      <c r="L538" s="58"/>
    </row>
    <row r="539" spans="1:12" ht="16.5" customHeight="1">
      <c r="A539" s="48">
        <v>85215</v>
      </c>
      <c r="B539" s="141" t="s">
        <v>62</v>
      </c>
      <c r="C539" s="141"/>
      <c r="D539" s="141"/>
      <c r="E539" s="141"/>
      <c r="F539" s="141"/>
      <c r="G539" s="141"/>
      <c r="H539" s="63"/>
      <c r="I539" s="15">
        <f>SUM(H541)</f>
        <v>6000</v>
      </c>
      <c r="J539" s="63"/>
      <c r="K539" s="58"/>
      <c r="L539" s="58"/>
    </row>
    <row r="540" spans="1:12" ht="16.5" customHeight="1">
      <c r="A540" s="28"/>
      <c r="B540" s="121"/>
      <c r="C540" s="121"/>
      <c r="D540" s="121"/>
      <c r="E540" s="121"/>
      <c r="F540" s="121"/>
      <c r="G540" s="121"/>
      <c r="H540" s="63"/>
      <c r="I540" s="63"/>
      <c r="J540" s="63"/>
      <c r="K540" s="58"/>
      <c r="L540" s="58"/>
    </row>
    <row r="541" spans="1:12" ht="16.5" customHeight="1">
      <c r="A541" s="28"/>
      <c r="B541" s="135" t="s">
        <v>63</v>
      </c>
      <c r="C541" s="135"/>
      <c r="D541" s="135"/>
      <c r="E541" s="135"/>
      <c r="F541" s="135"/>
      <c r="G541" s="135"/>
      <c r="H541" s="63">
        <v>6000</v>
      </c>
      <c r="I541" s="63"/>
      <c r="J541" s="63"/>
      <c r="K541" s="58"/>
      <c r="L541" s="58"/>
    </row>
    <row r="542" spans="1:12" ht="16.5" customHeight="1">
      <c r="A542" s="28"/>
      <c r="B542" s="132"/>
      <c r="C542" s="132"/>
      <c r="D542" s="132"/>
      <c r="E542" s="132"/>
      <c r="F542" s="132"/>
      <c r="G542" s="132"/>
      <c r="H542" s="63"/>
      <c r="I542" s="63"/>
      <c r="J542" s="63"/>
      <c r="K542" s="58"/>
      <c r="L542" s="58"/>
    </row>
    <row r="543" spans="1:12" ht="16.5" customHeight="1">
      <c r="A543" s="48">
        <v>85219</v>
      </c>
      <c r="B543" s="141" t="s">
        <v>64</v>
      </c>
      <c r="C543" s="141"/>
      <c r="D543" s="141"/>
      <c r="E543" s="141"/>
      <c r="F543" s="141"/>
      <c r="G543" s="141"/>
      <c r="H543" s="63"/>
      <c r="I543" s="15">
        <f>SUM(H545:H570)</f>
        <v>121590</v>
      </c>
      <c r="J543" s="63"/>
      <c r="K543" s="58"/>
      <c r="L543" s="58"/>
    </row>
    <row r="544" spans="1:12" ht="16.5" customHeight="1">
      <c r="A544" s="65"/>
      <c r="B544" s="121"/>
      <c r="C544" s="121"/>
      <c r="D544" s="121"/>
      <c r="E544" s="121"/>
      <c r="F544" s="121"/>
      <c r="G544" s="121"/>
      <c r="H544" s="63"/>
      <c r="J544" s="63"/>
      <c r="K544" s="58"/>
      <c r="L544" s="58"/>
    </row>
    <row r="545" spans="1:12" ht="16.5" customHeight="1">
      <c r="A545" s="65"/>
      <c r="B545" s="135" t="s">
        <v>710</v>
      </c>
      <c r="C545" s="135"/>
      <c r="D545" s="135"/>
      <c r="E545" s="135"/>
      <c r="F545" s="135"/>
      <c r="G545" s="135"/>
      <c r="H545" s="63">
        <v>61960</v>
      </c>
      <c r="I545" s="58"/>
      <c r="J545" s="58"/>
      <c r="K545" s="63"/>
      <c r="L545" s="58"/>
    </row>
    <row r="546" spans="1:12" ht="16.5" customHeight="1">
      <c r="A546" s="65"/>
      <c r="B546" s="135" t="s">
        <v>557</v>
      </c>
      <c r="C546" s="135"/>
      <c r="D546" s="135"/>
      <c r="E546" s="135"/>
      <c r="F546" s="135"/>
      <c r="G546" s="135"/>
      <c r="H546" s="63">
        <v>5300</v>
      </c>
      <c r="I546" s="63"/>
      <c r="J546" s="58"/>
      <c r="K546" s="63"/>
      <c r="L546" s="58"/>
    </row>
    <row r="547" spans="1:12" ht="16.5" customHeight="1">
      <c r="A547" s="65"/>
      <c r="B547" s="135" t="s">
        <v>580</v>
      </c>
      <c r="C547" s="135"/>
      <c r="D547" s="135"/>
      <c r="E547" s="135"/>
      <c r="F547" s="135"/>
      <c r="G547" s="135"/>
      <c r="H547" s="63">
        <v>12000</v>
      </c>
      <c r="I547" s="63"/>
      <c r="J547" s="58"/>
      <c r="K547" s="63"/>
      <c r="L547" s="58"/>
    </row>
    <row r="548" spans="1:12" ht="16.5" customHeight="1">
      <c r="A548" s="65"/>
      <c r="B548" s="135" t="s">
        <v>581</v>
      </c>
      <c r="C548" s="135"/>
      <c r="D548" s="135"/>
      <c r="E548" s="135"/>
      <c r="F548" s="135"/>
      <c r="G548" s="135"/>
      <c r="H548" s="63">
        <v>1600</v>
      </c>
      <c r="I548" s="63"/>
      <c r="J548" s="58"/>
      <c r="K548" s="63"/>
      <c r="L548" s="58"/>
    </row>
    <row r="549" spans="1:12" ht="16.5" customHeight="1">
      <c r="A549" s="65"/>
      <c r="B549" s="135" t="s">
        <v>560</v>
      </c>
      <c r="C549" s="135"/>
      <c r="D549" s="135"/>
      <c r="E549" s="135"/>
      <c r="F549" s="135"/>
      <c r="G549" s="135"/>
      <c r="H549" s="63">
        <v>2250</v>
      </c>
      <c r="I549" s="63"/>
      <c r="J549" s="58"/>
      <c r="K549" s="63"/>
      <c r="L549" s="58"/>
    </row>
    <row r="550" spans="1:12" ht="16.5" customHeight="1">
      <c r="A550" s="65"/>
      <c r="B550" s="135" t="s">
        <v>65</v>
      </c>
      <c r="C550" s="135"/>
      <c r="D550" s="135"/>
      <c r="E550" s="135"/>
      <c r="F550" s="135"/>
      <c r="G550" s="135"/>
      <c r="H550" s="63">
        <v>3500</v>
      </c>
      <c r="I550" s="63"/>
      <c r="J550" s="58"/>
      <c r="K550" s="63"/>
      <c r="L550" s="58"/>
    </row>
    <row r="551" spans="1:12" ht="16.5" customHeight="1">
      <c r="A551" s="65"/>
      <c r="B551" s="135" t="s">
        <v>66</v>
      </c>
      <c r="C551" s="135"/>
      <c r="D551" s="135"/>
      <c r="E551" s="135"/>
      <c r="F551" s="135"/>
      <c r="G551" s="135"/>
      <c r="H551" s="63">
        <v>2400</v>
      </c>
      <c r="I551" s="63"/>
      <c r="J551" s="58"/>
      <c r="K551" s="58"/>
      <c r="L551" s="58"/>
    </row>
    <row r="552" spans="1:12" ht="16.5" customHeight="1">
      <c r="A552" s="65"/>
      <c r="B552" s="135" t="s">
        <v>67</v>
      </c>
      <c r="C552" s="135"/>
      <c r="D552" s="135"/>
      <c r="E552" s="135"/>
      <c r="F552" s="135"/>
      <c r="G552" s="135"/>
      <c r="H552" s="63">
        <v>1970</v>
      </c>
      <c r="I552" s="63"/>
      <c r="J552" s="58"/>
      <c r="K552" s="58"/>
      <c r="L552" s="58"/>
    </row>
    <row r="553" spans="1:12" ht="16.5" customHeight="1">
      <c r="A553" s="65"/>
      <c r="B553" s="135" t="s">
        <v>68</v>
      </c>
      <c r="C553" s="135"/>
      <c r="D553" s="135"/>
      <c r="E553" s="135"/>
      <c r="F553" s="135"/>
      <c r="G553" s="135"/>
      <c r="H553" s="63">
        <v>1560</v>
      </c>
      <c r="I553" s="63"/>
      <c r="J553" s="58"/>
      <c r="K553" s="58"/>
      <c r="L553" s="58"/>
    </row>
    <row r="554" spans="1:12" ht="16.5" customHeight="1">
      <c r="A554" s="65"/>
      <c r="B554" s="135" t="s">
        <v>627</v>
      </c>
      <c r="C554" s="135"/>
      <c r="D554" s="135"/>
      <c r="E554" s="135"/>
      <c r="F554" s="135"/>
      <c r="G554" s="135"/>
      <c r="H554" s="63">
        <v>480</v>
      </c>
      <c r="I554" s="63"/>
      <c r="J554" s="58"/>
      <c r="K554" s="58"/>
      <c r="L554" s="58"/>
    </row>
    <row r="555" spans="1:12" ht="16.5" customHeight="1">
      <c r="A555" s="65"/>
      <c r="B555" s="135" t="s">
        <v>69</v>
      </c>
      <c r="C555" s="135"/>
      <c r="D555" s="135"/>
      <c r="E555" s="135"/>
      <c r="F555" s="135"/>
      <c r="G555" s="135"/>
      <c r="H555" s="63">
        <v>960</v>
      </c>
      <c r="I555" s="63"/>
      <c r="J555" s="58"/>
      <c r="K555" s="58"/>
      <c r="L555" s="58"/>
    </row>
    <row r="556" spans="1:12" ht="16.5" customHeight="1">
      <c r="A556" s="65"/>
      <c r="B556" s="135" t="s">
        <v>70</v>
      </c>
      <c r="C556" s="135"/>
      <c r="D556" s="135"/>
      <c r="E556" s="135"/>
      <c r="F556" s="135"/>
      <c r="G556" s="135"/>
      <c r="H556" s="63">
        <v>3200</v>
      </c>
      <c r="I556" s="63"/>
      <c r="J556" s="58"/>
      <c r="K556" s="58"/>
      <c r="L556" s="58"/>
    </row>
    <row r="557" spans="1:12" ht="16.5" customHeight="1">
      <c r="A557" s="65"/>
      <c r="B557" s="135" t="s">
        <v>71</v>
      </c>
      <c r="C557" s="135"/>
      <c r="D557" s="135"/>
      <c r="E557" s="135"/>
      <c r="F557" s="135"/>
      <c r="G557" s="135"/>
      <c r="H557" s="63">
        <v>6000</v>
      </c>
      <c r="I557" s="63"/>
      <c r="J557" s="58"/>
      <c r="K557" s="58"/>
      <c r="L557" s="58"/>
    </row>
    <row r="558" spans="1:12" ht="16.5" customHeight="1">
      <c r="A558" s="65"/>
      <c r="B558" s="135" t="s">
        <v>72</v>
      </c>
      <c r="C558" s="135"/>
      <c r="D558" s="135"/>
      <c r="E558" s="135"/>
      <c r="F558" s="135"/>
      <c r="G558" s="135"/>
      <c r="H558" s="63">
        <v>300</v>
      </c>
      <c r="I558" s="63"/>
      <c r="J558" s="58"/>
      <c r="K558" s="58"/>
      <c r="L558" s="58"/>
    </row>
    <row r="559" spans="1:12" ht="16.5" customHeight="1">
      <c r="A559" s="65"/>
      <c r="B559" s="135" t="s">
        <v>73</v>
      </c>
      <c r="C559" s="135"/>
      <c r="D559" s="135"/>
      <c r="E559" s="135"/>
      <c r="F559" s="135"/>
      <c r="G559" s="135"/>
      <c r="H559" s="63">
        <v>2640</v>
      </c>
      <c r="I559" s="63"/>
      <c r="J559" s="58"/>
      <c r="K559" s="58"/>
      <c r="L559" s="58"/>
    </row>
    <row r="560" spans="1:12" ht="16.5" customHeight="1">
      <c r="A560" s="65"/>
      <c r="B560" s="135" t="s">
        <v>74</v>
      </c>
      <c r="C560" s="135"/>
      <c r="D560" s="135"/>
      <c r="E560" s="135"/>
      <c r="F560" s="135"/>
      <c r="G560" s="135"/>
      <c r="H560" s="63">
        <v>2000</v>
      </c>
      <c r="I560" s="63"/>
      <c r="J560" s="58"/>
      <c r="K560" s="58"/>
      <c r="L560" s="58"/>
    </row>
    <row r="561" spans="1:12" ht="16.5" customHeight="1">
      <c r="A561" s="65"/>
      <c r="B561" s="135" t="s">
        <v>80</v>
      </c>
      <c r="C561" s="135"/>
      <c r="D561" s="135"/>
      <c r="E561" s="135"/>
      <c r="F561" s="135"/>
      <c r="G561" s="135"/>
      <c r="H561" s="63">
        <v>3000</v>
      </c>
      <c r="I561" s="63"/>
      <c r="J561" s="58"/>
      <c r="K561" s="58"/>
      <c r="L561" s="58"/>
    </row>
    <row r="562" spans="1:12" ht="16.5" customHeight="1">
      <c r="A562" s="65"/>
      <c r="B562" s="135" t="s">
        <v>81</v>
      </c>
      <c r="C562" s="135"/>
      <c r="D562" s="135"/>
      <c r="E562" s="135"/>
      <c r="F562" s="135"/>
      <c r="G562" s="135"/>
      <c r="H562" s="63">
        <v>1200</v>
      </c>
      <c r="I562" s="63"/>
      <c r="J562" s="58"/>
      <c r="K562" s="58"/>
      <c r="L562" s="58"/>
    </row>
    <row r="563" spans="1:12" ht="16.5" customHeight="1">
      <c r="A563" s="65"/>
      <c r="B563" s="135" t="s">
        <v>622</v>
      </c>
      <c r="C563" s="135"/>
      <c r="D563" s="135"/>
      <c r="E563" s="135"/>
      <c r="F563" s="135"/>
      <c r="G563" s="135"/>
      <c r="H563" s="63">
        <v>2000</v>
      </c>
      <c r="I563" s="63"/>
      <c r="J563" s="58"/>
      <c r="K563" s="58"/>
      <c r="L563" s="58"/>
    </row>
    <row r="564" spans="1:12" ht="16.5" customHeight="1">
      <c r="A564" s="65"/>
      <c r="B564" s="135" t="s">
        <v>537</v>
      </c>
      <c r="C564" s="135"/>
      <c r="D564" s="135"/>
      <c r="E564" s="135"/>
      <c r="F564" s="135"/>
      <c r="G564" s="135"/>
      <c r="H564" s="63">
        <v>2000</v>
      </c>
      <c r="I564" s="63"/>
      <c r="J564" s="58"/>
      <c r="K564" s="58"/>
      <c r="L564" s="58"/>
    </row>
    <row r="565" spans="1:12" ht="16.5" customHeight="1">
      <c r="A565" s="65"/>
      <c r="B565" s="135" t="s">
        <v>82</v>
      </c>
      <c r="C565" s="135"/>
      <c r="D565" s="135"/>
      <c r="E565" s="135"/>
      <c r="F565" s="135"/>
      <c r="G565" s="135"/>
      <c r="H565" s="63">
        <v>400</v>
      </c>
      <c r="I565" s="63"/>
      <c r="J565" s="58"/>
      <c r="K565" s="58"/>
      <c r="L565" s="58"/>
    </row>
    <row r="566" spans="1:12" ht="16.5" customHeight="1">
      <c r="A566" s="65"/>
      <c r="B566" s="135" t="s">
        <v>83</v>
      </c>
      <c r="C566" s="135"/>
      <c r="D566" s="135"/>
      <c r="E566" s="135"/>
      <c r="F566" s="135"/>
      <c r="G566" s="135"/>
      <c r="H566" s="63">
        <v>2400</v>
      </c>
      <c r="I566" s="63"/>
      <c r="J566" s="58"/>
      <c r="K566" s="58"/>
      <c r="L566" s="58"/>
    </row>
    <row r="567" spans="1:12" ht="16.5" customHeight="1">
      <c r="A567" s="65"/>
      <c r="B567" s="135" t="s">
        <v>84</v>
      </c>
      <c r="C567" s="135"/>
      <c r="D567" s="135"/>
      <c r="E567" s="135"/>
      <c r="F567" s="135"/>
      <c r="G567" s="135"/>
      <c r="H567" s="63">
        <v>120</v>
      </c>
      <c r="I567" s="63"/>
      <c r="J567" s="58"/>
      <c r="K567" s="58"/>
      <c r="L567" s="58"/>
    </row>
    <row r="568" spans="1:12" ht="16.5" customHeight="1">
      <c r="A568" s="65"/>
      <c r="B568" s="135" t="s">
        <v>333</v>
      </c>
      <c r="C568" s="135"/>
      <c r="D568" s="135"/>
      <c r="E568" s="135"/>
      <c r="F568" s="135"/>
      <c r="G568" s="135"/>
      <c r="H568" s="63">
        <v>400</v>
      </c>
      <c r="I568" s="63"/>
      <c r="J568" s="58"/>
      <c r="K568" s="58"/>
      <c r="L568" s="58"/>
    </row>
    <row r="569" spans="1:12" ht="27" customHeight="1">
      <c r="A569" s="65"/>
      <c r="B569" s="148" t="s">
        <v>391</v>
      </c>
      <c r="C569" s="148"/>
      <c r="D569" s="148"/>
      <c r="E569" s="148"/>
      <c r="F569" s="148"/>
      <c r="G569" s="148"/>
      <c r="H569" s="63">
        <v>1600</v>
      </c>
      <c r="I569" s="63"/>
      <c r="J569" s="58"/>
      <c r="K569" s="59"/>
      <c r="L569" s="58"/>
    </row>
    <row r="570" spans="1:12" ht="16.5" customHeight="1">
      <c r="A570" s="65"/>
      <c r="B570" s="115" t="s">
        <v>130</v>
      </c>
      <c r="C570" s="135"/>
      <c r="D570" s="135"/>
      <c r="E570" s="135"/>
      <c r="F570" s="135"/>
      <c r="G570" s="135"/>
      <c r="H570" s="63">
        <v>350</v>
      </c>
      <c r="I570" s="63"/>
      <c r="J570" s="58"/>
      <c r="K570" s="59"/>
      <c r="L570" s="58"/>
    </row>
    <row r="571" spans="1:12" ht="16.5" customHeight="1">
      <c r="A571" s="65"/>
      <c r="B571" s="135"/>
      <c r="C571" s="135"/>
      <c r="D571" s="135"/>
      <c r="E571" s="135"/>
      <c r="F571" s="135"/>
      <c r="G571" s="135"/>
      <c r="H571" s="63"/>
      <c r="I571" s="63"/>
      <c r="J571" s="58"/>
      <c r="K571" s="58"/>
      <c r="L571" s="58"/>
    </row>
    <row r="572" spans="1:12" ht="33" customHeight="1">
      <c r="A572" s="101">
        <v>85228</v>
      </c>
      <c r="B572" s="123" t="s">
        <v>85</v>
      </c>
      <c r="C572" s="123"/>
      <c r="D572" s="123"/>
      <c r="E572" s="123"/>
      <c r="F572" s="123"/>
      <c r="G572" s="123"/>
      <c r="H572" s="63"/>
      <c r="I572" s="15">
        <f>SUM(H574)</f>
        <v>48200</v>
      </c>
      <c r="J572" s="58"/>
      <c r="K572" s="58"/>
      <c r="L572" s="58"/>
    </row>
    <row r="573" spans="1:12" ht="16.5" customHeight="1">
      <c r="A573" s="65"/>
      <c r="B573" s="121"/>
      <c r="C573" s="121"/>
      <c r="D573" s="121"/>
      <c r="E573" s="121"/>
      <c r="F573" s="121"/>
      <c r="G573" s="121"/>
      <c r="H573" s="63"/>
      <c r="J573" s="58"/>
      <c r="K573" s="58"/>
      <c r="L573" s="58"/>
    </row>
    <row r="574" spans="1:12" ht="16.5" customHeight="1">
      <c r="A574" s="65"/>
      <c r="B574" s="135" t="s">
        <v>86</v>
      </c>
      <c r="C574" s="135"/>
      <c r="D574" s="135"/>
      <c r="E574" s="135"/>
      <c r="F574" s="135"/>
      <c r="G574" s="135"/>
      <c r="H574" s="63">
        <v>48200</v>
      </c>
      <c r="I574" s="63"/>
      <c r="J574" s="58"/>
      <c r="K574" s="58"/>
      <c r="L574" s="58"/>
    </row>
    <row r="575" spans="1:12" ht="16.5" customHeight="1">
      <c r="A575" s="65"/>
      <c r="B575" s="135"/>
      <c r="C575" s="135"/>
      <c r="D575" s="135"/>
      <c r="E575" s="135"/>
      <c r="F575" s="135"/>
      <c r="G575" s="135"/>
      <c r="H575" s="63"/>
      <c r="I575" s="63"/>
      <c r="J575" s="58"/>
      <c r="K575" s="58"/>
      <c r="L575" s="58"/>
    </row>
    <row r="576" spans="1:12" ht="16.5" customHeight="1">
      <c r="A576" s="48">
        <v>85295</v>
      </c>
      <c r="B576" s="141" t="s">
        <v>575</v>
      </c>
      <c r="C576" s="141"/>
      <c r="D576" s="141"/>
      <c r="E576" s="141"/>
      <c r="F576" s="141"/>
      <c r="G576" s="141"/>
      <c r="H576" s="63"/>
      <c r="I576" s="15">
        <f>SUM(H577:H579)</f>
        <v>12300</v>
      </c>
      <c r="J576" s="58"/>
      <c r="K576" s="58"/>
      <c r="L576" s="58"/>
    </row>
    <row r="577" spans="1:12" ht="16.5" customHeight="1">
      <c r="A577" s="48"/>
      <c r="B577" s="121"/>
      <c r="C577" s="121"/>
      <c r="D577" s="121"/>
      <c r="E577" s="121"/>
      <c r="F577" s="121"/>
      <c r="G577" s="121"/>
      <c r="H577" s="63"/>
      <c r="J577" s="58"/>
      <c r="K577" s="58"/>
      <c r="L577" s="58"/>
    </row>
    <row r="578" spans="1:12" ht="16.5" customHeight="1">
      <c r="A578" s="65"/>
      <c r="B578" s="135" t="s">
        <v>87</v>
      </c>
      <c r="C578" s="135"/>
      <c r="D578" s="135"/>
      <c r="E578" s="135"/>
      <c r="F578" s="135"/>
      <c r="G578" s="135"/>
      <c r="H578" s="63">
        <v>9300</v>
      </c>
      <c r="I578" s="63"/>
      <c r="J578" s="58"/>
      <c r="K578" s="58"/>
      <c r="L578" s="58"/>
    </row>
    <row r="579" spans="1:12" ht="16.5" customHeight="1">
      <c r="A579" s="65"/>
      <c r="B579" s="135" t="s">
        <v>88</v>
      </c>
      <c r="C579" s="135"/>
      <c r="D579" s="135"/>
      <c r="E579" s="135"/>
      <c r="F579" s="135"/>
      <c r="G579" s="135"/>
      <c r="H579" s="63">
        <v>3000</v>
      </c>
      <c r="I579" s="63"/>
      <c r="J579" s="58"/>
      <c r="K579" s="58"/>
      <c r="L579" s="58"/>
    </row>
    <row r="580" spans="1:12" ht="16.5" customHeight="1">
      <c r="A580" s="65"/>
      <c r="B580" s="136"/>
      <c r="C580" s="136"/>
      <c r="D580" s="136"/>
      <c r="E580" s="136"/>
      <c r="F580" s="136"/>
      <c r="G580" s="136"/>
      <c r="H580" s="63"/>
      <c r="I580" s="63"/>
      <c r="J580" s="58"/>
      <c r="K580" s="58"/>
      <c r="L580" s="58"/>
    </row>
    <row r="581" spans="1:12" ht="16.5" customHeight="1">
      <c r="A581" s="65"/>
      <c r="B581" s="136"/>
      <c r="C581" s="136"/>
      <c r="D581" s="136"/>
      <c r="E581" s="136"/>
      <c r="F581" s="136"/>
      <c r="G581" s="136"/>
      <c r="H581" s="63"/>
      <c r="I581" s="63"/>
      <c r="J581" s="58"/>
      <c r="K581" s="58"/>
      <c r="L581" s="58"/>
    </row>
    <row r="582" spans="1:12" ht="16.5" customHeight="1">
      <c r="A582" s="65"/>
      <c r="B582" s="135"/>
      <c r="C582" s="135"/>
      <c r="D582" s="135"/>
      <c r="E582" s="135"/>
      <c r="F582" s="135"/>
      <c r="G582" s="135"/>
      <c r="H582" s="63"/>
      <c r="I582" s="63"/>
      <c r="J582" s="58"/>
      <c r="K582" s="58"/>
      <c r="L582" s="58"/>
    </row>
    <row r="583" spans="1:12" ht="16.5" customHeight="1">
      <c r="A583" s="122" t="s">
        <v>320</v>
      </c>
      <c r="B583" s="122"/>
      <c r="C583" s="122"/>
      <c r="D583" s="122"/>
      <c r="E583" s="122"/>
      <c r="F583" s="122"/>
      <c r="G583" s="122"/>
      <c r="H583" s="63"/>
      <c r="I583" s="63"/>
      <c r="J583" s="58"/>
      <c r="K583" s="58"/>
      <c r="L583" s="58"/>
    </row>
    <row r="584" spans="1:12" ht="16.5" customHeight="1">
      <c r="A584" s="122"/>
      <c r="B584" s="122"/>
      <c r="C584" s="122"/>
      <c r="D584" s="122"/>
      <c r="E584" s="122"/>
      <c r="F584" s="122"/>
      <c r="G584" s="122"/>
      <c r="H584" s="63"/>
      <c r="I584" s="63"/>
      <c r="J584" s="58"/>
      <c r="K584" s="58"/>
      <c r="L584" s="58"/>
    </row>
    <row r="585" spans="1:12" ht="16.5" customHeight="1">
      <c r="A585" s="122"/>
      <c r="B585" s="122"/>
      <c r="C585" s="122"/>
      <c r="D585" s="122"/>
      <c r="E585" s="122"/>
      <c r="F585" s="122"/>
      <c r="G585" s="122"/>
      <c r="H585" s="63"/>
      <c r="I585" s="63"/>
      <c r="J585" s="15">
        <f>SUM(I588:I612)</f>
        <v>149105</v>
      </c>
      <c r="K585" s="58"/>
      <c r="L585" s="58"/>
    </row>
    <row r="586" spans="1:12" ht="16.5" customHeight="1">
      <c r="A586" s="47"/>
      <c r="B586" s="109"/>
      <c r="C586" s="109"/>
      <c r="D586" s="109"/>
      <c r="E586" s="109"/>
      <c r="F586" s="109"/>
      <c r="G586" s="109"/>
      <c r="H586" s="63"/>
      <c r="I586" s="63"/>
      <c r="K586" s="58"/>
      <c r="L586" s="58"/>
    </row>
    <row r="587" spans="1:12" ht="16.5" customHeight="1">
      <c r="A587" s="60" t="s">
        <v>529</v>
      </c>
      <c r="B587" s="145" t="s">
        <v>530</v>
      </c>
      <c r="C587" s="145"/>
      <c r="D587" s="145"/>
      <c r="E587" s="145"/>
      <c r="F587" s="145"/>
      <c r="G587" s="145"/>
      <c r="H587" s="63"/>
      <c r="I587" s="58"/>
      <c r="J587" s="58"/>
      <c r="K587" s="58"/>
      <c r="L587" s="58"/>
    </row>
    <row r="588" spans="1:12" ht="16.5" customHeight="1">
      <c r="A588" s="65"/>
      <c r="B588" s="135"/>
      <c r="C588" s="135"/>
      <c r="D588" s="135"/>
      <c r="E588" s="135"/>
      <c r="F588" s="135"/>
      <c r="G588" s="135"/>
      <c r="H588" s="63"/>
      <c r="I588" s="63"/>
      <c r="J588" s="58"/>
      <c r="K588" s="58"/>
      <c r="L588" s="58"/>
    </row>
    <row r="589" spans="1:12" ht="16.5" customHeight="1">
      <c r="A589" s="48">
        <v>85401</v>
      </c>
      <c r="B589" s="141" t="s">
        <v>519</v>
      </c>
      <c r="C589" s="141"/>
      <c r="D589" s="141"/>
      <c r="E589" s="141"/>
      <c r="F589" s="141"/>
      <c r="G589" s="141"/>
      <c r="H589" s="63"/>
      <c r="I589" s="15">
        <f>SUM(H590:H604)</f>
        <v>140709</v>
      </c>
      <c r="J589" s="58"/>
      <c r="K589" s="58"/>
      <c r="L589" s="58"/>
    </row>
    <row r="590" spans="1:12" ht="16.5" customHeight="1">
      <c r="A590" s="48"/>
      <c r="B590" s="138"/>
      <c r="C590" s="138"/>
      <c r="D590" s="138"/>
      <c r="E590" s="138"/>
      <c r="F590" s="138"/>
      <c r="G590" s="138"/>
      <c r="H590" s="63"/>
      <c r="I590" s="63"/>
      <c r="J590" s="58"/>
      <c r="K590" s="58"/>
      <c r="L590" s="58"/>
    </row>
    <row r="591" spans="1:12" ht="16.5" customHeight="1">
      <c r="A591" s="48"/>
      <c r="B591" s="135" t="s">
        <v>720</v>
      </c>
      <c r="C591" s="135"/>
      <c r="D591" s="135"/>
      <c r="E591" s="135"/>
      <c r="F591" s="135"/>
      <c r="G591" s="135"/>
      <c r="H591" s="63">
        <v>78200</v>
      </c>
      <c r="I591" s="63"/>
      <c r="J591" s="58"/>
      <c r="K591" s="58"/>
      <c r="L591" s="58"/>
    </row>
    <row r="592" spans="1:12" ht="16.5" customHeight="1">
      <c r="A592" s="48"/>
      <c r="B592" s="135" t="s">
        <v>620</v>
      </c>
      <c r="C592" s="135"/>
      <c r="D592" s="135"/>
      <c r="E592" s="135"/>
      <c r="F592" s="135"/>
      <c r="G592" s="135"/>
      <c r="H592" s="63">
        <v>5010</v>
      </c>
      <c r="I592" s="63"/>
      <c r="J592" s="58"/>
      <c r="K592" s="58"/>
      <c r="L592" s="58"/>
    </row>
    <row r="593" spans="1:12" ht="16.5" customHeight="1">
      <c r="A593" s="48"/>
      <c r="B593" s="135" t="s">
        <v>580</v>
      </c>
      <c r="C593" s="135"/>
      <c r="D593" s="135"/>
      <c r="E593" s="135"/>
      <c r="F593" s="135"/>
      <c r="G593" s="135"/>
      <c r="H593" s="63">
        <v>12561</v>
      </c>
      <c r="I593" s="63"/>
      <c r="J593" s="58"/>
      <c r="K593" s="58"/>
      <c r="L593" s="58"/>
    </row>
    <row r="594" spans="1:12" ht="16.5" customHeight="1">
      <c r="A594" s="48"/>
      <c r="B594" s="135" t="s">
        <v>581</v>
      </c>
      <c r="C594" s="135"/>
      <c r="D594" s="135"/>
      <c r="E594" s="135"/>
      <c r="F594" s="135"/>
      <c r="G594" s="135"/>
      <c r="H594" s="63">
        <v>1685</v>
      </c>
      <c r="I594" s="63"/>
      <c r="J594" s="58"/>
      <c r="K594" s="58"/>
      <c r="L594" s="58"/>
    </row>
    <row r="595" spans="1:12" ht="16.5" customHeight="1">
      <c r="A595" s="48"/>
      <c r="B595" s="135" t="s">
        <v>560</v>
      </c>
      <c r="C595" s="135"/>
      <c r="D595" s="135"/>
      <c r="E595" s="135"/>
      <c r="F595" s="135"/>
      <c r="G595" s="135"/>
      <c r="H595" s="63">
        <v>3502</v>
      </c>
      <c r="I595" s="63"/>
      <c r="J595" s="58"/>
      <c r="K595" s="58"/>
      <c r="L595" s="58"/>
    </row>
    <row r="596" spans="1:12" ht="16.5" customHeight="1">
      <c r="A596" s="48"/>
      <c r="B596" s="135" t="s">
        <v>176</v>
      </c>
      <c r="C596" s="135"/>
      <c r="D596" s="135"/>
      <c r="E596" s="135"/>
      <c r="F596" s="135"/>
      <c r="G596" s="135"/>
      <c r="H596" s="63">
        <v>3538</v>
      </c>
      <c r="I596" s="63"/>
      <c r="J596" s="58"/>
      <c r="K596" s="58"/>
      <c r="L596" s="58"/>
    </row>
    <row r="597" spans="1:12" ht="16.5" customHeight="1">
      <c r="A597" s="48"/>
      <c r="B597" s="135" t="s">
        <v>177</v>
      </c>
      <c r="C597" s="135"/>
      <c r="D597" s="135"/>
      <c r="E597" s="135"/>
      <c r="F597" s="135"/>
      <c r="G597" s="135"/>
      <c r="H597" s="63">
        <v>1120</v>
      </c>
      <c r="I597" s="63"/>
      <c r="J597" s="58"/>
      <c r="K597" s="58"/>
      <c r="L597" s="58"/>
    </row>
    <row r="598" spans="1:12" ht="16.5" customHeight="1">
      <c r="A598" s="48"/>
      <c r="B598" s="135" t="s">
        <v>178</v>
      </c>
      <c r="C598" s="135"/>
      <c r="D598" s="135"/>
      <c r="E598" s="135"/>
      <c r="F598" s="135"/>
      <c r="G598" s="135"/>
      <c r="H598" s="63">
        <v>950</v>
      </c>
      <c r="I598" s="63"/>
      <c r="J598" s="58"/>
      <c r="K598" s="58"/>
      <c r="L598" s="58"/>
    </row>
    <row r="599" spans="1:12" ht="16.5" customHeight="1">
      <c r="A599" s="48"/>
      <c r="B599" s="135" t="s">
        <v>179</v>
      </c>
      <c r="C599" s="135"/>
      <c r="D599" s="135"/>
      <c r="E599" s="135"/>
      <c r="F599" s="135"/>
      <c r="G599" s="135"/>
      <c r="H599" s="63">
        <v>903</v>
      </c>
      <c r="I599" s="63"/>
      <c r="J599" s="58"/>
      <c r="K599" s="58"/>
      <c r="L599" s="58"/>
    </row>
    <row r="600" spans="1:12" ht="16.5" customHeight="1">
      <c r="A600" s="48"/>
      <c r="B600" s="135" t="s">
        <v>180</v>
      </c>
      <c r="C600" s="135"/>
      <c r="D600" s="135"/>
      <c r="E600" s="135"/>
      <c r="F600" s="135"/>
      <c r="G600" s="135"/>
      <c r="H600" s="63">
        <v>297</v>
      </c>
      <c r="I600" s="63"/>
      <c r="J600" s="58"/>
      <c r="K600" s="58"/>
      <c r="L600" s="58"/>
    </row>
    <row r="601" spans="1:12" ht="16.5" customHeight="1">
      <c r="A601" s="48"/>
      <c r="B601" s="135" t="s">
        <v>721</v>
      </c>
      <c r="C601" s="135"/>
      <c r="D601" s="135"/>
      <c r="E601" s="135"/>
      <c r="F601" s="135"/>
      <c r="G601" s="135"/>
      <c r="H601" s="63">
        <v>1615</v>
      </c>
      <c r="I601" s="63"/>
      <c r="J601" s="58"/>
      <c r="K601" s="58"/>
      <c r="L601" s="58"/>
    </row>
    <row r="602" spans="1:12" ht="16.5" customHeight="1">
      <c r="A602" s="48"/>
      <c r="B602" s="135" t="s">
        <v>181</v>
      </c>
      <c r="C602" s="135"/>
      <c r="D602" s="135"/>
      <c r="E602" s="135"/>
      <c r="F602" s="135"/>
      <c r="G602" s="135"/>
      <c r="H602" s="63">
        <v>700</v>
      </c>
      <c r="I602" s="63"/>
      <c r="J602" s="58"/>
      <c r="K602" s="58"/>
      <c r="L602" s="58"/>
    </row>
    <row r="603" spans="1:12" ht="16.5" customHeight="1">
      <c r="A603" s="48"/>
      <c r="B603" s="135" t="s">
        <v>182</v>
      </c>
      <c r="C603" s="135"/>
      <c r="D603" s="135"/>
      <c r="E603" s="135"/>
      <c r="F603" s="135"/>
      <c r="G603" s="135"/>
      <c r="H603" s="63">
        <v>628</v>
      </c>
      <c r="I603" s="63"/>
      <c r="J603" s="58"/>
      <c r="K603" s="58"/>
      <c r="L603" s="58"/>
    </row>
    <row r="604" spans="1:12" ht="16.5" customHeight="1">
      <c r="A604" s="48"/>
      <c r="B604" s="135" t="s">
        <v>183</v>
      </c>
      <c r="C604" s="135"/>
      <c r="D604" s="135"/>
      <c r="E604" s="135"/>
      <c r="F604" s="135"/>
      <c r="G604" s="135"/>
      <c r="H604" s="63">
        <v>30000</v>
      </c>
      <c r="I604" s="63"/>
      <c r="J604" s="58"/>
      <c r="K604" s="58"/>
      <c r="L604" s="58"/>
    </row>
    <row r="605" spans="1:12" ht="16.5" customHeight="1">
      <c r="A605" s="65"/>
      <c r="B605" s="135"/>
      <c r="C605" s="135"/>
      <c r="D605" s="135"/>
      <c r="E605" s="135"/>
      <c r="F605" s="135"/>
      <c r="G605" s="135"/>
      <c r="H605" s="63"/>
      <c r="I605" s="63"/>
      <c r="J605" s="58"/>
      <c r="K605" s="58"/>
      <c r="L605" s="58"/>
    </row>
    <row r="606" spans="1:12" ht="16.5" customHeight="1">
      <c r="A606" s="48">
        <v>85415</v>
      </c>
      <c r="B606" s="141" t="s">
        <v>462</v>
      </c>
      <c r="C606" s="141"/>
      <c r="D606" s="141"/>
      <c r="E606" s="141"/>
      <c r="F606" s="141"/>
      <c r="G606" s="141"/>
      <c r="I606" s="15">
        <f>SUM(H607:H608)</f>
        <v>8000</v>
      </c>
      <c r="J606" s="58"/>
      <c r="K606" s="58"/>
      <c r="L606" s="58"/>
    </row>
    <row r="607" spans="1:12" ht="16.5" customHeight="1">
      <c r="A607" s="48"/>
      <c r="B607" s="138"/>
      <c r="C607" s="138"/>
      <c r="D607" s="138"/>
      <c r="E607" s="138"/>
      <c r="F607" s="138"/>
      <c r="G607" s="138"/>
      <c r="H607" s="63"/>
      <c r="I607" s="15"/>
      <c r="J607" s="58"/>
      <c r="K607" s="58"/>
      <c r="L607" s="58"/>
    </row>
    <row r="608" spans="1:12" ht="16.5" customHeight="1">
      <c r="A608" s="48"/>
      <c r="B608" s="135" t="s">
        <v>461</v>
      </c>
      <c r="C608" s="135"/>
      <c r="D608" s="135"/>
      <c r="E608" s="135"/>
      <c r="F608" s="135"/>
      <c r="G608" s="135"/>
      <c r="H608" s="63">
        <v>8000</v>
      </c>
      <c r="I608" s="15"/>
      <c r="J608" s="58"/>
      <c r="K608" s="58"/>
      <c r="L608" s="58"/>
    </row>
    <row r="609" spans="1:12" ht="16.5" customHeight="1">
      <c r="A609" s="65"/>
      <c r="B609" s="135"/>
      <c r="C609" s="135"/>
      <c r="D609" s="135"/>
      <c r="E609" s="135"/>
      <c r="F609" s="135"/>
      <c r="G609" s="135"/>
      <c r="H609" s="63"/>
      <c r="I609" s="63"/>
      <c r="J609" s="58"/>
      <c r="K609" s="58"/>
      <c r="L609" s="58"/>
    </row>
    <row r="610" spans="1:12" ht="16.5" customHeight="1">
      <c r="A610" s="48">
        <v>85446</v>
      </c>
      <c r="B610" s="141" t="s">
        <v>89</v>
      </c>
      <c r="C610" s="141"/>
      <c r="D610" s="141"/>
      <c r="E610" s="141"/>
      <c r="F610" s="141"/>
      <c r="G610" s="141"/>
      <c r="I610" s="15">
        <f>SUM(H611:H612)</f>
        <v>396</v>
      </c>
      <c r="J610" s="58"/>
      <c r="K610" s="58"/>
      <c r="L610" s="58"/>
    </row>
    <row r="611" spans="1:12" ht="16.5" customHeight="1">
      <c r="A611" s="48"/>
      <c r="B611" s="138"/>
      <c r="C611" s="138"/>
      <c r="D611" s="138"/>
      <c r="E611" s="138"/>
      <c r="F611" s="138"/>
      <c r="G611" s="138"/>
      <c r="H611" s="63"/>
      <c r="I611" s="15"/>
      <c r="J611" s="58"/>
      <c r="K611" s="58"/>
      <c r="L611" s="58"/>
    </row>
    <row r="612" spans="1:12" ht="16.5" customHeight="1">
      <c r="A612" s="48"/>
      <c r="B612" s="135" t="s">
        <v>463</v>
      </c>
      <c r="C612" s="135"/>
      <c r="D612" s="135"/>
      <c r="E612" s="135"/>
      <c r="F612" s="135"/>
      <c r="G612" s="135"/>
      <c r="H612" s="63">
        <v>396</v>
      </c>
      <c r="I612" s="15"/>
      <c r="J612" s="58"/>
      <c r="K612" s="58"/>
      <c r="L612" s="58"/>
    </row>
    <row r="613" spans="1:12" ht="16.5" customHeight="1">
      <c r="A613" s="65"/>
      <c r="B613" s="135"/>
      <c r="C613" s="135"/>
      <c r="D613" s="135"/>
      <c r="E613" s="135"/>
      <c r="F613" s="135"/>
      <c r="G613" s="135"/>
      <c r="H613" s="63"/>
      <c r="I613" s="63"/>
      <c r="J613" s="58"/>
      <c r="K613" s="58"/>
      <c r="L613" s="58"/>
    </row>
    <row r="614" spans="1:12" ht="16.5" customHeight="1">
      <c r="A614" s="122" t="s">
        <v>521</v>
      </c>
      <c r="B614" s="122"/>
      <c r="C614" s="122"/>
      <c r="D614" s="122"/>
      <c r="E614" s="122"/>
      <c r="F614" s="122"/>
      <c r="G614" s="122"/>
      <c r="H614" s="63"/>
      <c r="I614" s="63"/>
      <c r="J614" s="58"/>
      <c r="K614" s="58"/>
      <c r="L614" s="58"/>
    </row>
    <row r="615" spans="1:12" ht="16.5" customHeight="1">
      <c r="A615" s="122"/>
      <c r="B615" s="122"/>
      <c r="C615" s="122"/>
      <c r="D615" s="122"/>
      <c r="E615" s="122"/>
      <c r="F615" s="122"/>
      <c r="G615" s="122"/>
      <c r="H615" s="63"/>
      <c r="I615" s="63"/>
      <c r="J615" s="58"/>
      <c r="K615" s="58"/>
      <c r="L615" s="58"/>
    </row>
    <row r="616" spans="1:12" ht="16.5" customHeight="1">
      <c r="A616" s="122"/>
      <c r="B616" s="122"/>
      <c r="C616" s="122"/>
      <c r="D616" s="122"/>
      <c r="E616" s="122"/>
      <c r="F616" s="122"/>
      <c r="G616" s="122"/>
      <c r="H616" s="63"/>
      <c r="I616" s="63"/>
      <c r="J616" s="15">
        <f>SUM(I618:I652)</f>
        <v>131363</v>
      </c>
      <c r="K616" s="58"/>
      <c r="L616" s="58"/>
    </row>
    <row r="617" spans="1:12" ht="16.5" customHeight="1">
      <c r="A617" s="65"/>
      <c r="B617" s="121"/>
      <c r="C617" s="121"/>
      <c r="D617" s="121"/>
      <c r="E617" s="121"/>
      <c r="F617" s="121"/>
      <c r="G617" s="121"/>
      <c r="H617" s="63"/>
      <c r="I617" s="63"/>
      <c r="K617" s="58"/>
      <c r="L617" s="58"/>
    </row>
    <row r="618" spans="1:12" ht="16.5" customHeight="1">
      <c r="A618" s="60" t="s">
        <v>529</v>
      </c>
      <c r="B618" s="145" t="s">
        <v>530</v>
      </c>
      <c r="C618" s="145"/>
      <c r="D618" s="145"/>
      <c r="E618" s="145"/>
      <c r="F618" s="145"/>
      <c r="G618" s="145"/>
      <c r="H618" s="63"/>
      <c r="I618" s="63"/>
      <c r="J618" s="58"/>
      <c r="K618" s="58"/>
      <c r="L618" s="58"/>
    </row>
    <row r="619" spans="1:12" ht="16.5" customHeight="1">
      <c r="A619" s="65"/>
      <c r="B619" s="135"/>
      <c r="C619" s="135"/>
      <c r="D619" s="135"/>
      <c r="E619" s="135"/>
      <c r="F619" s="135"/>
      <c r="G619" s="135"/>
      <c r="H619" s="63"/>
      <c r="I619" s="63"/>
      <c r="J619" s="58"/>
      <c r="K619" s="58"/>
      <c r="L619" s="58"/>
    </row>
    <row r="620" spans="1:12" ht="16.5" customHeight="1">
      <c r="A620" s="48">
        <v>90002</v>
      </c>
      <c r="B620" s="141" t="s">
        <v>466</v>
      </c>
      <c r="C620" s="141"/>
      <c r="D620" s="141"/>
      <c r="E620" s="141"/>
      <c r="F620" s="141"/>
      <c r="G620" s="141"/>
      <c r="H620" s="63"/>
      <c r="I620" s="15">
        <f>SUM(H622)</f>
        <v>14394</v>
      </c>
      <c r="J620" s="58"/>
      <c r="K620" s="58"/>
      <c r="L620" s="58"/>
    </row>
    <row r="621" spans="1:12" ht="18" customHeight="1">
      <c r="A621" s="48"/>
      <c r="B621" s="138"/>
      <c r="C621" s="138"/>
      <c r="D621" s="138"/>
      <c r="E621" s="138"/>
      <c r="F621" s="138"/>
      <c r="G621" s="138"/>
      <c r="H621" s="63"/>
      <c r="I621" s="15"/>
      <c r="J621" s="58"/>
      <c r="K621" s="58"/>
      <c r="L621" s="58"/>
    </row>
    <row r="622" spans="1:12" ht="32.25" customHeight="1">
      <c r="A622" s="48"/>
      <c r="B622" s="148" t="s">
        <v>464</v>
      </c>
      <c r="C622" s="148"/>
      <c r="D622" s="148"/>
      <c r="E622" s="148"/>
      <c r="F622" s="148"/>
      <c r="G622" s="148"/>
      <c r="H622" s="63">
        <v>14394</v>
      </c>
      <c r="I622" s="15"/>
      <c r="J622" s="58"/>
      <c r="K622" s="58"/>
      <c r="L622" s="58"/>
    </row>
    <row r="623" spans="1:12" ht="16.5" customHeight="1">
      <c r="A623" s="48"/>
      <c r="B623" s="138"/>
      <c r="C623" s="138"/>
      <c r="D623" s="138"/>
      <c r="E623" s="138"/>
      <c r="F623" s="138"/>
      <c r="G623" s="138"/>
      <c r="H623" s="63"/>
      <c r="I623" s="15"/>
      <c r="J623" s="58"/>
      <c r="K623" s="58"/>
      <c r="L623" s="58"/>
    </row>
    <row r="624" spans="1:12" ht="16.5" customHeight="1">
      <c r="A624" s="48">
        <v>90003</v>
      </c>
      <c r="B624" s="141" t="s">
        <v>339</v>
      </c>
      <c r="C624" s="141"/>
      <c r="D624" s="141"/>
      <c r="E624" s="141"/>
      <c r="F624" s="141"/>
      <c r="G624" s="141"/>
      <c r="H624" s="63"/>
      <c r="I624" s="15">
        <f>SUM(H627:H639)</f>
        <v>49354</v>
      </c>
      <c r="J624" s="58"/>
      <c r="K624" s="58"/>
      <c r="L624" s="58"/>
    </row>
    <row r="625" spans="1:12" ht="16.5" customHeight="1">
      <c r="A625" s="48"/>
      <c r="B625" s="138"/>
      <c r="C625" s="138"/>
      <c r="D625" s="138"/>
      <c r="E625" s="138"/>
      <c r="F625" s="138"/>
      <c r="G625" s="138"/>
      <c r="H625" s="63"/>
      <c r="I625" s="15"/>
      <c r="J625" s="58"/>
      <c r="K625" s="58"/>
      <c r="L625" s="58"/>
    </row>
    <row r="626" spans="1:12" ht="17.25" customHeight="1">
      <c r="A626" s="65"/>
      <c r="B626" s="253" t="s">
        <v>467</v>
      </c>
      <c r="C626" s="253"/>
      <c r="D626" s="253"/>
      <c r="E626" s="253"/>
      <c r="F626" s="253"/>
      <c r="G626" s="253"/>
      <c r="H626" s="63"/>
      <c r="J626" s="58"/>
      <c r="K626" s="58"/>
      <c r="L626" s="58"/>
    </row>
    <row r="627" spans="1:12" ht="16.5" customHeight="1">
      <c r="A627" s="65"/>
      <c r="B627" s="135" t="s">
        <v>140</v>
      </c>
      <c r="C627" s="135"/>
      <c r="D627" s="135"/>
      <c r="E627" s="135"/>
      <c r="F627" s="135"/>
      <c r="G627" s="135"/>
      <c r="H627" s="63">
        <v>16224</v>
      </c>
      <c r="I627" s="63"/>
      <c r="J627" s="58"/>
      <c r="K627" s="58"/>
      <c r="L627" s="58"/>
    </row>
    <row r="628" spans="1:12" ht="16.5" customHeight="1">
      <c r="A628" s="65"/>
      <c r="B628" s="135" t="s">
        <v>557</v>
      </c>
      <c r="C628" s="135"/>
      <c r="D628" s="135"/>
      <c r="E628" s="135"/>
      <c r="F628" s="135"/>
      <c r="G628" s="135"/>
      <c r="H628" s="63">
        <v>900</v>
      </c>
      <c r="I628" s="63"/>
      <c r="J628" s="58"/>
      <c r="K628" s="58"/>
      <c r="L628" s="58"/>
    </row>
    <row r="629" spans="1:12" ht="17.25" customHeight="1">
      <c r="A629" s="65"/>
      <c r="B629" s="135" t="s">
        <v>558</v>
      </c>
      <c r="C629" s="135"/>
      <c r="D629" s="135"/>
      <c r="E629" s="135"/>
      <c r="F629" s="135"/>
      <c r="G629" s="135"/>
      <c r="H629" s="63">
        <v>2100</v>
      </c>
      <c r="I629" s="63"/>
      <c r="J629" s="58"/>
      <c r="K629" s="58"/>
      <c r="L629" s="58"/>
    </row>
    <row r="630" spans="1:12" ht="17.25" customHeight="1">
      <c r="A630" s="65"/>
      <c r="B630" s="135" t="s">
        <v>90</v>
      </c>
      <c r="C630" s="135"/>
      <c r="D630" s="135"/>
      <c r="E630" s="135"/>
      <c r="F630" s="135"/>
      <c r="G630" s="135"/>
      <c r="H630" s="63">
        <v>300</v>
      </c>
      <c r="I630" s="63"/>
      <c r="J630" s="58"/>
      <c r="K630" s="58"/>
      <c r="L630" s="58"/>
    </row>
    <row r="631" spans="1:12" ht="16.5" customHeight="1">
      <c r="A631" s="65"/>
      <c r="B631" s="135" t="s">
        <v>560</v>
      </c>
      <c r="C631" s="135"/>
      <c r="D631" s="135"/>
      <c r="E631" s="135"/>
      <c r="F631" s="135"/>
      <c r="G631" s="135"/>
      <c r="H631" s="63">
        <v>750</v>
      </c>
      <c r="I631" s="63"/>
      <c r="J631" s="58"/>
      <c r="K631" s="58"/>
      <c r="L631" s="58"/>
    </row>
    <row r="632" spans="1:12" ht="19.5" customHeight="1">
      <c r="A632" s="65"/>
      <c r="B632" s="135" t="s">
        <v>91</v>
      </c>
      <c r="C632" s="135"/>
      <c r="D632" s="135"/>
      <c r="E632" s="135"/>
      <c r="F632" s="135"/>
      <c r="G632" s="135"/>
      <c r="H632" s="63">
        <v>300</v>
      </c>
      <c r="I632" s="63"/>
      <c r="J632" s="58"/>
      <c r="K632" s="58"/>
      <c r="L632" s="58"/>
    </row>
    <row r="633" spans="1:12" ht="15.75" customHeight="1">
      <c r="A633" s="65"/>
      <c r="B633" s="136"/>
      <c r="C633" s="136"/>
      <c r="D633" s="136"/>
      <c r="E633" s="136"/>
      <c r="F633" s="136"/>
      <c r="G633" s="136"/>
      <c r="H633" s="63"/>
      <c r="I633" s="63"/>
      <c r="J633" s="58"/>
      <c r="K633" s="58"/>
      <c r="L633" s="58"/>
    </row>
    <row r="634" spans="1:12" ht="19.5" customHeight="1">
      <c r="A634" s="65"/>
      <c r="B634" s="120" t="s">
        <v>201</v>
      </c>
      <c r="C634" s="120"/>
      <c r="D634" s="120"/>
      <c r="E634" s="120"/>
      <c r="F634" s="120"/>
      <c r="G634" s="120"/>
      <c r="H634" s="63">
        <v>17000</v>
      </c>
      <c r="I634" s="63"/>
      <c r="J634" s="58"/>
      <c r="K634" s="58"/>
      <c r="L634" s="58"/>
    </row>
    <row r="635" spans="1:12" ht="27" customHeight="1">
      <c r="A635" s="65"/>
      <c r="B635" s="148" t="s">
        <v>92</v>
      </c>
      <c r="C635" s="148"/>
      <c r="D635" s="148"/>
      <c r="E635" s="148"/>
      <c r="F635" s="148"/>
      <c r="G635" s="148"/>
      <c r="H635" s="63">
        <v>3000</v>
      </c>
      <c r="I635" s="63"/>
      <c r="J635" s="58"/>
      <c r="K635" s="58"/>
      <c r="L635" s="58"/>
    </row>
    <row r="636" spans="1:12" ht="27" customHeight="1">
      <c r="A636" s="65"/>
      <c r="B636" s="148" t="s">
        <v>93</v>
      </c>
      <c r="C636" s="148"/>
      <c r="D636" s="148"/>
      <c r="E636" s="148"/>
      <c r="F636" s="148"/>
      <c r="G636" s="148"/>
      <c r="H636" s="63">
        <v>1280</v>
      </c>
      <c r="I636" s="63"/>
      <c r="J636" s="58"/>
      <c r="K636" s="58"/>
      <c r="L636" s="58"/>
    </row>
    <row r="637" spans="1:12" ht="27.75" customHeight="1">
      <c r="A637" s="65"/>
      <c r="B637" s="148" t="s">
        <v>94</v>
      </c>
      <c r="C637" s="148"/>
      <c r="D637" s="148"/>
      <c r="E637" s="148"/>
      <c r="F637" s="148"/>
      <c r="G637" s="148"/>
      <c r="H637" s="63">
        <v>4000</v>
      </c>
      <c r="I637" s="63"/>
      <c r="J637" s="58"/>
      <c r="K637" s="58"/>
      <c r="L637" s="58"/>
    </row>
    <row r="638" spans="1:12" ht="25.5" customHeight="1">
      <c r="A638" s="65"/>
      <c r="B638" s="148" t="s">
        <v>465</v>
      </c>
      <c r="C638" s="148"/>
      <c r="D638" s="148"/>
      <c r="E638" s="148"/>
      <c r="F638" s="148"/>
      <c r="G638" s="148"/>
      <c r="H638" s="63">
        <v>500</v>
      </c>
      <c r="I638" s="63"/>
      <c r="J638" s="58"/>
      <c r="K638" s="58"/>
      <c r="L638" s="58"/>
    </row>
    <row r="639" spans="1:12" ht="26.25" customHeight="1">
      <c r="A639" s="65"/>
      <c r="B639" s="148" t="s">
        <v>430</v>
      </c>
      <c r="C639" s="148"/>
      <c r="D639" s="148"/>
      <c r="E639" s="148"/>
      <c r="F639" s="148"/>
      <c r="G639" s="148"/>
      <c r="H639" s="90">
        <v>3000</v>
      </c>
      <c r="I639" s="63"/>
      <c r="J639" s="58"/>
      <c r="K639" s="58"/>
      <c r="L639" s="58"/>
    </row>
    <row r="640" spans="1:12" ht="18.75" customHeight="1">
      <c r="A640" s="65"/>
      <c r="B640" s="147"/>
      <c r="C640" s="147"/>
      <c r="D640" s="147"/>
      <c r="E640" s="147"/>
      <c r="F640" s="147"/>
      <c r="G640" s="147"/>
      <c r="H640" s="63"/>
      <c r="I640" s="63"/>
      <c r="J640" s="58"/>
      <c r="K640" s="58"/>
      <c r="L640" s="58"/>
    </row>
    <row r="641" spans="1:12" ht="16.5" customHeight="1">
      <c r="A641" s="48">
        <v>90015</v>
      </c>
      <c r="B641" s="141" t="s">
        <v>95</v>
      </c>
      <c r="C641" s="141"/>
      <c r="D641" s="141"/>
      <c r="E641" s="141"/>
      <c r="F641" s="141"/>
      <c r="G641" s="141"/>
      <c r="H641" s="63"/>
      <c r="I641" s="15">
        <f>SUM(H643:H644)</f>
        <v>59615</v>
      </c>
      <c r="J641" s="58"/>
      <c r="K641" s="58"/>
      <c r="L641" s="58"/>
    </row>
    <row r="642" spans="1:12" ht="16.5" customHeight="1">
      <c r="A642" s="65"/>
      <c r="B642" s="121"/>
      <c r="C642" s="121"/>
      <c r="D642" s="121"/>
      <c r="E642" s="121"/>
      <c r="F642" s="121"/>
      <c r="G642" s="121"/>
      <c r="H642" s="63"/>
      <c r="J642" s="58"/>
      <c r="K642" s="58"/>
      <c r="L642" s="58"/>
    </row>
    <row r="643" spans="1:12" ht="16.5" customHeight="1">
      <c r="A643" s="65"/>
      <c r="B643" s="135" t="s">
        <v>537</v>
      </c>
      <c r="C643" s="135"/>
      <c r="D643" s="135"/>
      <c r="E643" s="135"/>
      <c r="F643" s="135"/>
      <c r="G643" s="135"/>
      <c r="H643" s="63">
        <v>35000</v>
      </c>
      <c r="I643" s="63"/>
      <c r="J643" s="58"/>
      <c r="K643" s="58"/>
      <c r="L643" s="58"/>
    </row>
    <row r="644" spans="1:12" ht="16.5" customHeight="1">
      <c r="A644" s="65"/>
      <c r="B644" s="135" t="s">
        <v>139</v>
      </c>
      <c r="C644" s="135"/>
      <c r="D644" s="135"/>
      <c r="E644" s="135"/>
      <c r="F644" s="135"/>
      <c r="G644" s="135"/>
      <c r="H644" s="63">
        <v>24615</v>
      </c>
      <c r="I644" s="63"/>
      <c r="J644" s="58"/>
      <c r="K644" s="58"/>
      <c r="L644" s="58"/>
    </row>
    <row r="645" spans="1:12" ht="16.5" customHeight="1">
      <c r="A645" s="65"/>
      <c r="B645" s="135"/>
      <c r="C645" s="135"/>
      <c r="D645" s="135"/>
      <c r="E645" s="135"/>
      <c r="F645" s="135"/>
      <c r="G645" s="135"/>
      <c r="H645" s="63"/>
      <c r="I645" s="63"/>
      <c r="J645" s="58"/>
      <c r="K645" s="58"/>
      <c r="L645" s="58"/>
    </row>
    <row r="646" spans="1:12" ht="16.5" customHeight="1">
      <c r="A646" s="110">
        <v>90019</v>
      </c>
      <c r="B646" s="123" t="s">
        <v>96</v>
      </c>
      <c r="C646" s="123"/>
      <c r="D646" s="123"/>
      <c r="E646" s="123"/>
      <c r="F646" s="123"/>
      <c r="G646" s="123"/>
      <c r="H646" s="63"/>
      <c r="I646" s="63"/>
      <c r="J646" s="58"/>
      <c r="K646" s="58"/>
      <c r="L646" s="58"/>
    </row>
    <row r="647" spans="1:12" ht="31.5" customHeight="1">
      <c r="A647" s="110"/>
      <c r="B647" s="123"/>
      <c r="C647" s="123"/>
      <c r="D647" s="123"/>
      <c r="E647" s="123"/>
      <c r="F647" s="123"/>
      <c r="G647" s="123"/>
      <c r="H647" s="63"/>
      <c r="I647" s="15">
        <f>SUM(H649:H650)</f>
        <v>5000</v>
      </c>
      <c r="J647" s="58"/>
      <c r="K647" s="58"/>
      <c r="L647" s="58"/>
    </row>
    <row r="648" spans="1:12" ht="16.5" customHeight="1">
      <c r="A648" s="48"/>
      <c r="B648" s="121"/>
      <c r="C648" s="121"/>
      <c r="D648" s="121"/>
      <c r="E648" s="121"/>
      <c r="F648" s="121"/>
      <c r="G648" s="121"/>
      <c r="H648" s="63"/>
      <c r="J648" s="58"/>
      <c r="K648" s="58"/>
      <c r="L648" s="58"/>
    </row>
    <row r="649" spans="1:12" ht="30" customHeight="1">
      <c r="A649" s="48"/>
      <c r="B649" s="148" t="s">
        <v>468</v>
      </c>
      <c r="C649" s="148"/>
      <c r="D649" s="148"/>
      <c r="E649" s="148"/>
      <c r="F649" s="148"/>
      <c r="G649" s="148"/>
      <c r="H649" s="63">
        <v>5000</v>
      </c>
      <c r="I649" s="63"/>
      <c r="J649" s="58"/>
      <c r="K649" s="58"/>
      <c r="L649" s="58"/>
    </row>
    <row r="650" spans="1:12" ht="16.5" customHeight="1">
      <c r="A650" s="65"/>
      <c r="B650" s="135"/>
      <c r="C650" s="135"/>
      <c r="D650" s="135"/>
      <c r="E650" s="135"/>
      <c r="F650" s="135"/>
      <c r="G650" s="135"/>
      <c r="H650" s="63"/>
      <c r="I650" s="63"/>
      <c r="J650" s="58"/>
      <c r="K650" s="58"/>
      <c r="L650" s="58"/>
    </row>
    <row r="651" spans="1:12" ht="34.5" customHeight="1">
      <c r="A651" s="75">
        <v>90020</v>
      </c>
      <c r="B651" s="123" t="s">
        <v>340</v>
      </c>
      <c r="C651" s="123"/>
      <c r="D651" s="123"/>
      <c r="E651" s="123"/>
      <c r="F651" s="123"/>
      <c r="G651" s="123"/>
      <c r="H651" s="63"/>
      <c r="I651" s="15">
        <f>SUM(H653:H654)</f>
        <v>3000</v>
      </c>
      <c r="J651" s="58"/>
      <c r="K651" s="58"/>
      <c r="L651" s="58"/>
    </row>
    <row r="652" spans="1:12" ht="18" customHeight="1">
      <c r="A652" s="65"/>
      <c r="B652" s="136"/>
      <c r="C652" s="136"/>
      <c r="D652" s="136"/>
      <c r="E652" s="136"/>
      <c r="F652" s="136"/>
      <c r="G652" s="136"/>
      <c r="H652" s="63"/>
      <c r="I652" s="63"/>
      <c r="J652" s="58"/>
      <c r="K652" s="58"/>
      <c r="L652" s="58"/>
    </row>
    <row r="653" spans="1:12" ht="19.5" customHeight="1">
      <c r="A653" s="65"/>
      <c r="B653" s="135" t="s">
        <v>341</v>
      </c>
      <c r="C653" s="135"/>
      <c r="D653" s="135"/>
      <c r="E653" s="135"/>
      <c r="F653" s="135"/>
      <c r="G653" s="135"/>
      <c r="H653" s="63">
        <v>3000</v>
      </c>
      <c r="I653" s="63"/>
      <c r="J653" s="58"/>
      <c r="K653" s="58"/>
      <c r="L653" s="58"/>
    </row>
    <row r="654" spans="1:12" ht="20.25" customHeight="1">
      <c r="A654" s="65"/>
      <c r="B654" s="136"/>
      <c r="C654" s="136"/>
      <c r="D654" s="136"/>
      <c r="E654" s="136"/>
      <c r="F654" s="136"/>
      <c r="G654" s="136"/>
      <c r="H654" s="63"/>
      <c r="I654" s="63"/>
      <c r="J654" s="58"/>
      <c r="K654" s="58"/>
      <c r="L654" s="58"/>
    </row>
    <row r="655" spans="1:12" ht="16.5" customHeight="1">
      <c r="A655" s="65"/>
      <c r="B655" s="135"/>
      <c r="C655" s="135"/>
      <c r="D655" s="135"/>
      <c r="E655" s="135"/>
      <c r="F655" s="135"/>
      <c r="G655" s="135"/>
      <c r="H655" s="63"/>
      <c r="I655" s="63"/>
      <c r="J655" s="58"/>
      <c r="K655" s="58"/>
      <c r="L655" s="58"/>
    </row>
    <row r="656" spans="1:12" ht="16.5" customHeight="1">
      <c r="A656" s="122" t="s">
        <v>97</v>
      </c>
      <c r="B656" s="122"/>
      <c r="C656" s="122"/>
      <c r="D656" s="122"/>
      <c r="E656" s="122"/>
      <c r="F656" s="122"/>
      <c r="G656" s="122"/>
      <c r="H656" s="63"/>
      <c r="I656" s="63"/>
      <c r="J656" s="58"/>
      <c r="K656" s="58"/>
      <c r="L656" s="58"/>
    </row>
    <row r="657" spans="1:12" ht="16.5" customHeight="1">
      <c r="A657" s="122"/>
      <c r="B657" s="122"/>
      <c r="C657" s="122"/>
      <c r="D657" s="122"/>
      <c r="E657" s="122"/>
      <c r="F657" s="122"/>
      <c r="G657" s="122"/>
      <c r="H657" s="63"/>
      <c r="I657" s="63"/>
      <c r="J657" s="58"/>
      <c r="K657" s="58"/>
      <c r="L657" s="58"/>
    </row>
    <row r="658" spans="1:12" ht="16.5" customHeight="1">
      <c r="A658" s="122"/>
      <c r="B658" s="122"/>
      <c r="C658" s="122"/>
      <c r="D658" s="122"/>
      <c r="E658" s="122"/>
      <c r="F658" s="122"/>
      <c r="G658" s="122"/>
      <c r="H658" s="63"/>
      <c r="I658" s="63"/>
      <c r="J658" s="15">
        <f>SUM(I660:I694)</f>
        <v>82240</v>
      </c>
      <c r="K658" s="58"/>
      <c r="L658" s="58"/>
    </row>
    <row r="659" spans="1:12" ht="16.5" customHeight="1">
      <c r="A659" s="65"/>
      <c r="B659" s="121"/>
      <c r="C659" s="121"/>
      <c r="D659" s="121"/>
      <c r="E659" s="121"/>
      <c r="F659" s="121"/>
      <c r="G659" s="121"/>
      <c r="H659" s="63"/>
      <c r="I659" s="63"/>
      <c r="K659" s="58"/>
      <c r="L659" s="58"/>
    </row>
    <row r="660" spans="1:12" ht="16.5" customHeight="1">
      <c r="A660" s="60" t="s">
        <v>529</v>
      </c>
      <c r="B660" s="145" t="s">
        <v>530</v>
      </c>
      <c r="C660" s="145"/>
      <c r="D660" s="145"/>
      <c r="E660" s="145"/>
      <c r="F660" s="145"/>
      <c r="G660" s="145"/>
      <c r="H660" s="63"/>
      <c r="I660" s="63"/>
      <c r="J660" s="58"/>
      <c r="K660" s="58"/>
      <c r="L660" s="58"/>
    </row>
    <row r="661" spans="1:12" ht="16.5" customHeight="1">
      <c r="A661" s="65"/>
      <c r="B661" s="135"/>
      <c r="C661" s="135"/>
      <c r="D661" s="135"/>
      <c r="E661" s="135"/>
      <c r="F661" s="135"/>
      <c r="G661" s="135"/>
      <c r="H661" s="63"/>
      <c r="I661" s="63"/>
      <c r="J661" s="58"/>
      <c r="K661" s="58"/>
      <c r="L661" s="58"/>
    </row>
    <row r="662" spans="1:12" ht="16.5" customHeight="1">
      <c r="A662" s="48">
        <v>92105</v>
      </c>
      <c r="B662" s="141" t="s">
        <v>98</v>
      </c>
      <c r="C662" s="141"/>
      <c r="D662" s="141"/>
      <c r="E662" s="141"/>
      <c r="F662" s="141"/>
      <c r="G662" s="141"/>
      <c r="H662" s="63"/>
      <c r="I662" s="15">
        <f>SUM(H664:H669)</f>
        <v>17100</v>
      </c>
      <c r="J662" s="58"/>
      <c r="K662" s="58"/>
      <c r="L662" s="58"/>
    </row>
    <row r="663" spans="1:12" ht="16.5" customHeight="1">
      <c r="A663" s="65"/>
      <c r="B663" s="121"/>
      <c r="C663" s="121"/>
      <c r="D663" s="121"/>
      <c r="E663" s="121"/>
      <c r="F663" s="121"/>
      <c r="G663" s="121"/>
      <c r="H663" s="63"/>
      <c r="J663" s="58"/>
      <c r="K663" s="58"/>
      <c r="L663" s="58"/>
    </row>
    <row r="664" spans="1:12" ht="16.5" customHeight="1">
      <c r="A664" s="65"/>
      <c r="B664" s="135" t="s">
        <v>707</v>
      </c>
      <c r="C664" s="135"/>
      <c r="D664" s="135"/>
      <c r="E664" s="135"/>
      <c r="F664" s="135"/>
      <c r="G664" s="135"/>
      <c r="H664" s="63">
        <v>1000</v>
      </c>
      <c r="I664" s="63"/>
      <c r="J664" s="58"/>
      <c r="K664" s="58"/>
      <c r="L664" s="58"/>
    </row>
    <row r="665" spans="1:12" ht="16.5" customHeight="1">
      <c r="A665" s="65"/>
      <c r="B665" s="135" t="s">
        <v>99</v>
      </c>
      <c r="C665" s="135"/>
      <c r="D665" s="135"/>
      <c r="E665" s="135"/>
      <c r="F665" s="135"/>
      <c r="G665" s="135"/>
      <c r="H665" s="63">
        <v>400</v>
      </c>
      <c r="I665" s="63"/>
      <c r="J665" s="58"/>
      <c r="K665" s="59"/>
      <c r="L665" s="58"/>
    </row>
    <row r="666" spans="1:12" ht="16.5" customHeight="1">
      <c r="A666" s="65"/>
      <c r="B666" s="135" t="s">
        <v>100</v>
      </c>
      <c r="C666" s="135"/>
      <c r="D666" s="135"/>
      <c r="E666" s="135"/>
      <c r="F666" s="135"/>
      <c r="G666" s="135"/>
      <c r="H666" s="63">
        <v>1500</v>
      </c>
      <c r="I666" s="63"/>
      <c r="J666" s="58"/>
      <c r="K666" s="59"/>
      <c r="L666" s="58"/>
    </row>
    <row r="667" spans="1:12" ht="27" customHeight="1">
      <c r="A667" s="65"/>
      <c r="B667" s="148" t="s">
        <v>431</v>
      </c>
      <c r="C667" s="148"/>
      <c r="D667" s="148"/>
      <c r="E667" s="148"/>
      <c r="F667" s="148"/>
      <c r="G667" s="148"/>
      <c r="H667" s="63">
        <v>200</v>
      </c>
      <c r="I667" s="63"/>
      <c r="J667" s="58"/>
      <c r="K667" s="59"/>
      <c r="L667" s="58"/>
    </row>
    <row r="668" spans="1:12" ht="16.5" customHeight="1">
      <c r="A668" s="65"/>
      <c r="B668" s="135" t="s">
        <v>711</v>
      </c>
      <c r="C668" s="135"/>
      <c r="D668" s="135"/>
      <c r="E668" s="135"/>
      <c r="F668" s="135"/>
      <c r="G668" s="135"/>
      <c r="H668" s="63">
        <v>14000</v>
      </c>
      <c r="I668" s="63"/>
      <c r="J668" s="58"/>
      <c r="K668" s="59"/>
      <c r="L668" s="58"/>
    </row>
    <row r="669" spans="1:12" ht="16.5" customHeight="1">
      <c r="A669" s="65"/>
      <c r="B669" s="136"/>
      <c r="C669" s="136"/>
      <c r="D669" s="136"/>
      <c r="E669" s="136"/>
      <c r="F669" s="136"/>
      <c r="G669" s="136"/>
      <c r="H669" s="63"/>
      <c r="I669" s="63"/>
      <c r="J669" s="58"/>
      <c r="K669" s="58"/>
      <c r="L669" s="58"/>
    </row>
    <row r="670" spans="1:12" ht="16.5" customHeight="1">
      <c r="A670" s="80"/>
      <c r="B670" s="135"/>
      <c r="C670" s="135"/>
      <c r="D670" s="135"/>
      <c r="E670" s="135"/>
      <c r="F670" s="135"/>
      <c r="G670" s="135"/>
      <c r="H670" s="63"/>
      <c r="I670" s="63"/>
      <c r="J670" s="58"/>
      <c r="K670" s="58"/>
      <c r="L670" s="58"/>
    </row>
    <row r="671" spans="1:12" ht="16.5" customHeight="1">
      <c r="A671" s="48">
        <v>92116</v>
      </c>
      <c r="B671" s="141" t="s">
        <v>101</v>
      </c>
      <c r="C671" s="141"/>
      <c r="D671" s="141"/>
      <c r="E671" s="141"/>
      <c r="F671" s="141"/>
      <c r="G671" s="141"/>
      <c r="H671" s="15"/>
      <c r="I671" s="15"/>
      <c r="J671" s="58"/>
      <c r="K671" s="58"/>
      <c r="L671" s="58"/>
    </row>
    <row r="672" spans="1:12" ht="16.5" customHeight="1">
      <c r="A672" s="65"/>
      <c r="B672" s="121"/>
      <c r="C672" s="121"/>
      <c r="D672" s="121"/>
      <c r="E672" s="121"/>
      <c r="F672" s="121"/>
      <c r="G672" s="121"/>
      <c r="H672" s="63"/>
      <c r="I672" s="15">
        <f>SUM(H673:H695)</f>
        <v>65140</v>
      </c>
      <c r="J672" s="58"/>
      <c r="K672" s="58"/>
      <c r="L672" s="58"/>
    </row>
    <row r="673" spans="1:12" ht="16.5" customHeight="1">
      <c r="A673" s="65"/>
      <c r="B673" s="115" t="s">
        <v>131</v>
      </c>
      <c r="C673" s="135"/>
      <c r="D673" s="135"/>
      <c r="E673" s="135"/>
      <c r="F673" s="135"/>
      <c r="G673" s="135"/>
      <c r="H673" s="63">
        <v>22000</v>
      </c>
      <c r="I673" s="63"/>
      <c r="J673" s="58"/>
      <c r="K673" s="58"/>
      <c r="L673" s="58"/>
    </row>
    <row r="674" spans="1:12" ht="16.5" customHeight="1">
      <c r="A674" s="65"/>
      <c r="B674" s="135" t="s">
        <v>558</v>
      </c>
      <c r="C674" s="135"/>
      <c r="D674" s="135"/>
      <c r="E674" s="135"/>
      <c r="F674" s="135"/>
      <c r="G674" s="135"/>
      <c r="H674" s="63">
        <v>4000</v>
      </c>
      <c r="I674" s="63"/>
      <c r="J674" s="58"/>
      <c r="K674" s="58"/>
      <c r="L674" s="58"/>
    </row>
    <row r="675" spans="1:12" ht="16.5" customHeight="1">
      <c r="A675" s="65"/>
      <c r="B675" s="135" t="s">
        <v>90</v>
      </c>
      <c r="C675" s="135"/>
      <c r="D675" s="135"/>
      <c r="E675" s="135"/>
      <c r="F675" s="135"/>
      <c r="G675" s="135"/>
      <c r="H675" s="63">
        <v>540</v>
      </c>
      <c r="I675" s="63"/>
      <c r="J675" s="58"/>
      <c r="K675" s="58"/>
      <c r="L675" s="58"/>
    </row>
    <row r="676" spans="1:12" ht="16.5" customHeight="1">
      <c r="A676" s="65"/>
      <c r="B676" s="135" t="s">
        <v>560</v>
      </c>
      <c r="C676" s="135"/>
      <c r="D676" s="135"/>
      <c r="E676" s="135"/>
      <c r="F676" s="135"/>
      <c r="G676" s="135"/>
      <c r="H676" s="63">
        <v>1500</v>
      </c>
      <c r="I676" s="63"/>
      <c r="J676" s="58"/>
      <c r="K676" s="58"/>
      <c r="L676" s="58"/>
    </row>
    <row r="677" spans="1:12" ht="16.5" customHeight="1">
      <c r="A677" s="65"/>
      <c r="B677" s="135" t="s">
        <v>50</v>
      </c>
      <c r="C677" s="135"/>
      <c r="D677" s="135"/>
      <c r="E677" s="135"/>
      <c r="F677" s="135"/>
      <c r="G677" s="135"/>
      <c r="H677" s="63">
        <v>1200</v>
      </c>
      <c r="I677" s="63"/>
      <c r="J677" s="58"/>
      <c r="K677" s="58"/>
      <c r="L677" s="58"/>
    </row>
    <row r="678" spans="1:12" ht="16.5" customHeight="1">
      <c r="A678" s="65"/>
      <c r="B678" s="135" t="s">
        <v>51</v>
      </c>
      <c r="C678" s="135"/>
      <c r="D678" s="135"/>
      <c r="E678" s="135"/>
      <c r="F678" s="135"/>
      <c r="G678" s="135"/>
      <c r="H678" s="63">
        <v>1400</v>
      </c>
      <c r="I678" s="63"/>
      <c r="J678" s="58"/>
      <c r="K678" s="58"/>
      <c r="L678" s="58"/>
    </row>
    <row r="679" spans="1:12" ht="16.5" customHeight="1">
      <c r="A679" s="65"/>
      <c r="B679" s="135" t="s">
        <v>102</v>
      </c>
      <c r="C679" s="135"/>
      <c r="D679" s="135"/>
      <c r="E679" s="135"/>
      <c r="F679" s="135"/>
      <c r="G679" s="135"/>
      <c r="H679" s="63">
        <v>2000</v>
      </c>
      <c r="I679" s="63"/>
      <c r="J679" s="58"/>
      <c r="K679" s="58"/>
      <c r="L679" s="58"/>
    </row>
    <row r="680" spans="1:12" ht="16.5" customHeight="1">
      <c r="A680" s="65"/>
      <c r="B680" s="135" t="s">
        <v>103</v>
      </c>
      <c r="C680" s="135"/>
      <c r="D680" s="135"/>
      <c r="E680" s="135"/>
      <c r="F680" s="135"/>
      <c r="G680" s="135"/>
      <c r="H680" s="63">
        <v>2000</v>
      </c>
      <c r="I680" s="63"/>
      <c r="J680" s="58"/>
      <c r="K680" s="58"/>
      <c r="L680" s="58"/>
    </row>
    <row r="681" spans="1:12" ht="16.5" customHeight="1">
      <c r="A681" s="65"/>
      <c r="B681" s="135" t="s">
        <v>104</v>
      </c>
      <c r="C681" s="135"/>
      <c r="D681" s="135"/>
      <c r="E681" s="135"/>
      <c r="F681" s="135"/>
      <c r="G681" s="135"/>
      <c r="H681" s="63">
        <v>3000</v>
      </c>
      <c r="I681" s="63"/>
      <c r="J681" s="58"/>
      <c r="K681" s="58"/>
      <c r="L681" s="58"/>
    </row>
    <row r="682" spans="1:12" ht="27.75" customHeight="1">
      <c r="A682" s="65"/>
      <c r="B682" s="148" t="s">
        <v>105</v>
      </c>
      <c r="C682" s="148"/>
      <c r="D682" s="148"/>
      <c r="E682" s="148"/>
      <c r="F682" s="148"/>
      <c r="G682" s="148"/>
      <c r="H682" s="63">
        <v>3000</v>
      </c>
      <c r="I682" s="63"/>
      <c r="J682" s="58"/>
      <c r="K682" s="58"/>
      <c r="L682" s="58"/>
    </row>
    <row r="683" spans="1:12" ht="16.5" customHeight="1">
      <c r="A683" s="65"/>
      <c r="B683" s="148" t="s">
        <v>137</v>
      </c>
      <c r="C683" s="148"/>
      <c r="D683" s="148"/>
      <c r="E683" s="148"/>
      <c r="F683" s="148"/>
      <c r="G683" s="148"/>
      <c r="H683" s="63"/>
      <c r="I683" s="63"/>
      <c r="J683" s="58"/>
      <c r="K683" s="58"/>
      <c r="L683" s="58"/>
    </row>
    <row r="684" spans="1:12" ht="16.5" customHeight="1">
      <c r="A684" s="65"/>
      <c r="B684" s="148" t="s">
        <v>106</v>
      </c>
      <c r="C684" s="148"/>
      <c r="D684" s="148"/>
      <c r="E684" s="148"/>
      <c r="F684" s="148"/>
      <c r="G684" s="148"/>
      <c r="H684" s="63">
        <v>3500</v>
      </c>
      <c r="I684" s="63"/>
      <c r="J684" s="58"/>
      <c r="K684" s="58"/>
      <c r="L684" s="58"/>
    </row>
    <row r="685" spans="1:12" ht="16.5" customHeight="1">
      <c r="A685" s="65"/>
      <c r="B685" s="148" t="s">
        <v>107</v>
      </c>
      <c r="C685" s="148"/>
      <c r="D685" s="148"/>
      <c r="E685" s="148"/>
      <c r="F685" s="148"/>
      <c r="G685" s="148"/>
      <c r="H685" s="63">
        <v>2500</v>
      </c>
      <c r="I685" s="63"/>
      <c r="J685" s="58"/>
      <c r="K685" s="58"/>
      <c r="L685" s="58"/>
    </row>
    <row r="686" spans="1:12" ht="16.5" customHeight="1">
      <c r="A686" s="65"/>
      <c r="B686" s="148" t="s">
        <v>108</v>
      </c>
      <c r="C686" s="148"/>
      <c r="D686" s="148"/>
      <c r="E686" s="148"/>
      <c r="F686" s="148"/>
      <c r="G686" s="148"/>
      <c r="H686" s="63">
        <v>1000</v>
      </c>
      <c r="I686" s="63"/>
      <c r="J686" s="58"/>
      <c r="K686" s="58"/>
      <c r="L686" s="58"/>
    </row>
    <row r="687" spans="1:12" ht="16.5" customHeight="1">
      <c r="A687" s="65"/>
      <c r="B687" s="148" t="s">
        <v>109</v>
      </c>
      <c r="C687" s="148"/>
      <c r="D687" s="148"/>
      <c r="E687" s="148"/>
      <c r="F687" s="148"/>
      <c r="G687" s="148"/>
      <c r="H687" s="63">
        <v>3500</v>
      </c>
      <c r="I687" s="63"/>
      <c r="J687" s="58"/>
      <c r="K687" s="58"/>
      <c r="L687" s="58"/>
    </row>
    <row r="688" spans="1:12" ht="16.5" customHeight="1">
      <c r="A688" s="65"/>
      <c r="B688" s="148" t="s">
        <v>110</v>
      </c>
      <c r="C688" s="148"/>
      <c r="D688" s="148"/>
      <c r="E688" s="148"/>
      <c r="F688" s="148"/>
      <c r="G688" s="148"/>
      <c r="H688" s="63">
        <v>5000</v>
      </c>
      <c r="I688" s="63"/>
      <c r="J688" s="58"/>
      <c r="K688" s="58"/>
      <c r="L688" s="58"/>
    </row>
    <row r="689" spans="1:12" ht="16.5" customHeight="1">
      <c r="A689" s="65"/>
      <c r="B689" s="148" t="s">
        <v>111</v>
      </c>
      <c r="C689" s="148"/>
      <c r="D689" s="148"/>
      <c r="E689" s="148"/>
      <c r="F689" s="148"/>
      <c r="G689" s="148"/>
      <c r="H689" s="63">
        <v>2500</v>
      </c>
      <c r="I689" s="63"/>
      <c r="J689" s="58"/>
      <c r="K689" s="58"/>
      <c r="L689" s="58"/>
    </row>
    <row r="690" spans="1:12" ht="25.5" customHeight="1">
      <c r="A690" s="65"/>
      <c r="B690" s="148" t="s">
        <v>112</v>
      </c>
      <c r="C690" s="148"/>
      <c r="D690" s="148"/>
      <c r="E690" s="148"/>
      <c r="F690" s="148"/>
      <c r="G690" s="148"/>
      <c r="H690" s="63">
        <v>2000</v>
      </c>
      <c r="I690" s="63"/>
      <c r="J690" s="58"/>
      <c r="K690" s="58"/>
      <c r="L690" s="58"/>
    </row>
    <row r="691" spans="1:12" ht="16.5" customHeight="1">
      <c r="A691" s="65"/>
      <c r="B691" s="148" t="s">
        <v>113</v>
      </c>
      <c r="C691" s="148"/>
      <c r="D691" s="148"/>
      <c r="E691" s="148"/>
      <c r="F691" s="148"/>
      <c r="G691" s="148"/>
      <c r="H691" s="63">
        <v>500</v>
      </c>
      <c r="I691" s="63"/>
      <c r="J691" s="58"/>
      <c r="K691" s="58"/>
      <c r="L691" s="58"/>
    </row>
    <row r="692" spans="1:12" ht="16.5" customHeight="1">
      <c r="A692" s="65"/>
      <c r="B692" s="135" t="s">
        <v>114</v>
      </c>
      <c r="C692" s="135"/>
      <c r="D692" s="135"/>
      <c r="E692" s="135"/>
      <c r="F692" s="135"/>
      <c r="G692" s="135"/>
      <c r="H692" s="63">
        <v>1000</v>
      </c>
      <c r="I692" s="63"/>
      <c r="J692" s="58"/>
      <c r="K692" s="58"/>
      <c r="L692" s="58"/>
    </row>
    <row r="693" spans="1:12" ht="16.5" customHeight="1">
      <c r="A693" s="65"/>
      <c r="B693" s="135" t="s">
        <v>115</v>
      </c>
      <c r="C693" s="135"/>
      <c r="D693" s="135"/>
      <c r="E693" s="135"/>
      <c r="F693" s="135"/>
      <c r="G693" s="135"/>
      <c r="H693" s="58"/>
      <c r="I693" s="63"/>
      <c r="J693" s="58"/>
      <c r="K693" s="58"/>
      <c r="L693" s="58"/>
    </row>
    <row r="694" spans="1:12" ht="16.5" customHeight="1">
      <c r="A694" s="65"/>
      <c r="B694" s="135" t="s">
        <v>116</v>
      </c>
      <c r="C694" s="135"/>
      <c r="D694" s="135"/>
      <c r="E694" s="135"/>
      <c r="F694" s="135"/>
      <c r="G694" s="135"/>
      <c r="H694" s="63">
        <v>3000</v>
      </c>
      <c r="I694" s="63"/>
      <c r="J694" s="58"/>
      <c r="K694" s="58"/>
      <c r="L694" s="58"/>
    </row>
    <row r="695" spans="1:12" ht="16.5" customHeight="1">
      <c r="A695" s="65"/>
      <c r="B695" s="135"/>
      <c r="C695" s="135"/>
      <c r="D695" s="135"/>
      <c r="E695" s="135"/>
      <c r="F695" s="135"/>
      <c r="G695" s="135"/>
      <c r="H695" s="63"/>
      <c r="I695" s="63"/>
      <c r="J695" s="58"/>
      <c r="K695" s="58"/>
      <c r="L695" s="58"/>
    </row>
    <row r="696" spans="1:12" ht="16.5" customHeight="1">
      <c r="A696" s="65"/>
      <c r="B696" s="135"/>
      <c r="C696" s="135"/>
      <c r="D696" s="135"/>
      <c r="E696" s="135"/>
      <c r="F696" s="135"/>
      <c r="G696" s="135"/>
      <c r="H696" s="63"/>
      <c r="I696" s="63"/>
      <c r="J696" s="58"/>
      <c r="K696" s="58"/>
      <c r="L696" s="58"/>
    </row>
    <row r="697" spans="1:12" ht="16.5" customHeight="1">
      <c r="A697" s="122" t="s">
        <v>526</v>
      </c>
      <c r="B697" s="122"/>
      <c r="C697" s="122"/>
      <c r="D697" s="122"/>
      <c r="E697" s="122"/>
      <c r="F697" s="122"/>
      <c r="G697" s="122"/>
      <c r="H697" s="63"/>
      <c r="I697" s="63"/>
      <c r="J697" s="58"/>
      <c r="K697" s="58"/>
      <c r="L697" s="58"/>
    </row>
    <row r="698" spans="1:12" ht="16.5" customHeight="1">
      <c r="A698" s="122"/>
      <c r="B698" s="122"/>
      <c r="C698" s="122"/>
      <c r="D698" s="122"/>
      <c r="E698" s="122"/>
      <c r="F698" s="122"/>
      <c r="G698" s="122"/>
      <c r="H698" s="63"/>
      <c r="I698" s="63"/>
      <c r="J698" s="15">
        <f>SUM(I700:I714)</f>
        <v>26200</v>
      </c>
      <c r="K698" s="58"/>
      <c r="L698" s="58"/>
    </row>
    <row r="699" spans="1:12" ht="16.5" customHeight="1">
      <c r="A699" s="65"/>
      <c r="B699" s="121"/>
      <c r="C699" s="121"/>
      <c r="D699" s="121"/>
      <c r="E699" s="121"/>
      <c r="F699" s="121"/>
      <c r="G699" s="121"/>
      <c r="H699" s="63"/>
      <c r="I699" s="63"/>
      <c r="K699" s="58"/>
      <c r="L699" s="58"/>
    </row>
    <row r="700" spans="1:12" ht="16.5" customHeight="1">
      <c r="A700" s="60" t="s">
        <v>529</v>
      </c>
      <c r="B700" s="145" t="s">
        <v>530</v>
      </c>
      <c r="C700" s="145"/>
      <c r="D700" s="145"/>
      <c r="E700" s="145"/>
      <c r="F700" s="145"/>
      <c r="G700" s="145"/>
      <c r="H700" s="63"/>
      <c r="I700" s="63"/>
      <c r="J700" s="58"/>
      <c r="K700" s="58"/>
      <c r="L700" s="58"/>
    </row>
    <row r="701" spans="1:12" ht="16.5" customHeight="1">
      <c r="A701" s="65"/>
      <c r="B701" s="135"/>
      <c r="C701" s="135"/>
      <c r="D701" s="135"/>
      <c r="E701" s="135"/>
      <c r="F701" s="135"/>
      <c r="G701" s="135"/>
      <c r="H701" s="63"/>
      <c r="I701" s="63"/>
      <c r="J701" s="58"/>
      <c r="K701" s="58"/>
      <c r="L701" s="58"/>
    </row>
    <row r="702" spans="1:12" ht="16.5" customHeight="1">
      <c r="A702" s="48">
        <v>92601</v>
      </c>
      <c r="B702" s="141" t="s">
        <v>117</v>
      </c>
      <c r="C702" s="141"/>
      <c r="D702" s="141"/>
      <c r="E702" s="141"/>
      <c r="F702" s="141"/>
      <c r="G702" s="141"/>
      <c r="H702" s="63"/>
      <c r="I702" s="15">
        <f>SUM(H704:H704)</f>
        <v>15400</v>
      </c>
      <c r="J702" s="58"/>
      <c r="K702" s="58"/>
      <c r="L702" s="58"/>
    </row>
    <row r="703" spans="1:12" ht="16.5" customHeight="1">
      <c r="A703" s="65"/>
      <c r="B703" s="121"/>
      <c r="C703" s="121"/>
      <c r="D703" s="121"/>
      <c r="E703" s="121"/>
      <c r="F703" s="121"/>
      <c r="G703" s="121"/>
      <c r="H703" s="63"/>
      <c r="J703" s="58"/>
      <c r="K703" s="58"/>
      <c r="L703" s="58"/>
    </row>
    <row r="704" spans="1:12" ht="25.5" customHeight="1">
      <c r="A704" s="65"/>
      <c r="B704" s="148" t="s">
        <v>345</v>
      </c>
      <c r="C704" s="148"/>
      <c r="D704" s="148"/>
      <c r="E704" s="148"/>
      <c r="F704" s="148"/>
      <c r="G704" s="148"/>
      <c r="H704" s="63">
        <v>15400</v>
      </c>
      <c r="I704" s="63"/>
      <c r="J704" s="58"/>
      <c r="K704" s="59"/>
      <c r="L704" s="58"/>
    </row>
    <row r="705" spans="1:12" ht="16.5" customHeight="1">
      <c r="A705" s="65"/>
      <c r="B705" s="135"/>
      <c r="C705" s="135"/>
      <c r="D705" s="135"/>
      <c r="E705" s="135"/>
      <c r="F705" s="135"/>
      <c r="G705" s="135"/>
      <c r="H705" s="63"/>
      <c r="I705" s="63"/>
      <c r="J705" s="58"/>
      <c r="K705" s="58"/>
      <c r="L705" s="58"/>
    </row>
    <row r="706" spans="1:12" ht="16.5" customHeight="1">
      <c r="A706" s="48">
        <v>92605</v>
      </c>
      <c r="B706" s="141" t="s">
        <v>118</v>
      </c>
      <c r="C706" s="141"/>
      <c r="D706" s="141"/>
      <c r="E706" s="141"/>
      <c r="F706" s="141"/>
      <c r="G706" s="141"/>
      <c r="H706" s="63"/>
      <c r="I706" s="15">
        <f>SUM(H708:H710)</f>
        <v>9800</v>
      </c>
      <c r="J706" s="58"/>
      <c r="K706" s="58"/>
      <c r="L706" s="58"/>
    </row>
    <row r="707" spans="1:12" ht="16.5" customHeight="1">
      <c r="A707" s="65"/>
      <c r="B707" s="121"/>
      <c r="C707" s="121"/>
      <c r="D707" s="121"/>
      <c r="E707" s="121"/>
      <c r="F707" s="121"/>
      <c r="G707" s="121"/>
      <c r="H707" s="63"/>
      <c r="J707" s="58"/>
      <c r="K707" s="58"/>
      <c r="L707" s="58"/>
    </row>
    <row r="708" spans="1:12" ht="17.25" customHeight="1">
      <c r="A708" s="65"/>
      <c r="B708" s="135" t="s">
        <v>125</v>
      </c>
      <c r="C708" s="135"/>
      <c r="D708" s="135"/>
      <c r="E708" s="135"/>
      <c r="F708" s="135"/>
      <c r="G708" s="135"/>
      <c r="H708" s="63">
        <v>4800</v>
      </c>
      <c r="I708" s="63"/>
      <c r="J708" s="58"/>
      <c r="K708" s="58"/>
      <c r="L708" s="58"/>
    </row>
    <row r="709" spans="1:12" ht="26.25" customHeight="1">
      <c r="A709" s="65"/>
      <c r="B709" s="148" t="s">
        <v>332</v>
      </c>
      <c r="C709" s="148"/>
      <c r="D709" s="148"/>
      <c r="E709" s="148"/>
      <c r="F709" s="148"/>
      <c r="G709" s="148"/>
      <c r="H709" s="63">
        <v>5000</v>
      </c>
      <c r="I709" s="63"/>
      <c r="J709" s="58"/>
      <c r="K709" s="58"/>
      <c r="L709" s="58"/>
    </row>
    <row r="710" spans="1:12" ht="16.5" customHeight="1">
      <c r="A710" s="65"/>
      <c r="B710" s="135"/>
      <c r="C710" s="135"/>
      <c r="D710" s="135"/>
      <c r="E710" s="135"/>
      <c r="F710" s="135"/>
      <c r="G710" s="135"/>
      <c r="H710" s="63"/>
      <c r="I710" s="63"/>
      <c r="J710" s="58"/>
      <c r="K710" s="58"/>
      <c r="L710" s="58"/>
    </row>
    <row r="711" spans="1:12" ht="16.5" customHeight="1">
      <c r="A711" s="48">
        <v>92695</v>
      </c>
      <c r="B711" s="141" t="s">
        <v>575</v>
      </c>
      <c r="C711" s="141"/>
      <c r="D711" s="141"/>
      <c r="E711" s="141"/>
      <c r="F711" s="141"/>
      <c r="G711" s="141"/>
      <c r="H711" s="63"/>
      <c r="I711" s="15">
        <f>SUM(H713:H713)</f>
        <v>1000</v>
      </c>
      <c r="J711" s="58"/>
      <c r="K711" s="58"/>
      <c r="L711" s="58"/>
    </row>
    <row r="712" spans="1:12" ht="16.5" customHeight="1">
      <c r="A712" s="65"/>
      <c r="B712" s="121"/>
      <c r="C712" s="121"/>
      <c r="D712" s="121"/>
      <c r="E712" s="121"/>
      <c r="F712" s="121"/>
      <c r="G712" s="121"/>
      <c r="H712" s="63"/>
      <c r="J712" s="58"/>
      <c r="K712" s="58"/>
      <c r="L712" s="58"/>
    </row>
    <row r="713" spans="1:12" ht="16.5" customHeight="1">
      <c r="A713" s="65"/>
      <c r="B713" s="135" t="s">
        <v>469</v>
      </c>
      <c r="C713" s="135"/>
      <c r="D713" s="135"/>
      <c r="E713" s="135"/>
      <c r="F713" s="135"/>
      <c r="G713" s="135"/>
      <c r="H713" s="63">
        <v>1000</v>
      </c>
      <c r="I713" s="63"/>
      <c r="J713" s="58"/>
      <c r="K713" s="59"/>
      <c r="L713" s="58"/>
    </row>
    <row r="714" spans="1:12" ht="16.5" customHeight="1">
      <c r="A714" s="65"/>
      <c r="B714" s="135"/>
      <c r="C714" s="135"/>
      <c r="D714" s="135"/>
      <c r="E714" s="135"/>
      <c r="F714" s="135"/>
      <c r="G714" s="135"/>
      <c r="H714" s="63"/>
      <c r="I714" s="63"/>
      <c r="J714" s="58"/>
      <c r="K714" s="58"/>
      <c r="L714" s="58"/>
    </row>
    <row r="715" spans="1:12" ht="16.5" customHeight="1">
      <c r="A715" s="65"/>
      <c r="B715" s="135"/>
      <c r="C715" s="135"/>
      <c r="D715" s="135"/>
      <c r="E715" s="135"/>
      <c r="F715" s="135"/>
      <c r="G715" s="135"/>
      <c r="H715" s="63"/>
      <c r="I715" s="63"/>
      <c r="J715" s="58"/>
      <c r="K715" s="58"/>
      <c r="L715" s="58"/>
    </row>
    <row r="716" spans="1:12" ht="16.5" customHeight="1">
      <c r="A716" s="65"/>
      <c r="B716" s="135"/>
      <c r="C716" s="135"/>
      <c r="D716" s="135"/>
      <c r="E716" s="135"/>
      <c r="F716" s="135"/>
      <c r="G716" s="135"/>
      <c r="H716" s="63"/>
      <c r="I716" s="63"/>
      <c r="J716" s="58"/>
      <c r="K716" s="58"/>
      <c r="L716" s="58"/>
    </row>
    <row r="717" spans="1:12" ht="16.5" customHeight="1">
      <c r="A717" s="65"/>
      <c r="B717" s="135"/>
      <c r="C717" s="135"/>
      <c r="D717" s="135"/>
      <c r="E717" s="135"/>
      <c r="F717" s="135"/>
      <c r="G717" s="135"/>
      <c r="H717" s="63"/>
      <c r="I717" s="63"/>
      <c r="J717" s="58"/>
      <c r="K717" s="58"/>
      <c r="L717" s="58"/>
    </row>
    <row r="718" spans="1:12" ht="16.5" customHeight="1">
      <c r="A718" s="65"/>
      <c r="B718" s="135"/>
      <c r="C718" s="135"/>
      <c r="D718" s="135"/>
      <c r="E718" s="135"/>
      <c r="F718" s="135"/>
      <c r="G718" s="135"/>
      <c r="H718" s="63"/>
      <c r="I718" s="63"/>
      <c r="J718" s="58"/>
      <c r="K718" s="58"/>
      <c r="L718" s="58"/>
    </row>
    <row r="719" spans="1:12" ht="16.5" customHeight="1">
      <c r="A719" s="65"/>
      <c r="B719" s="140" t="s">
        <v>126</v>
      </c>
      <c r="C719" s="136"/>
      <c r="D719" s="136"/>
      <c r="E719" s="136"/>
      <c r="F719" s="136"/>
      <c r="G719" s="136"/>
      <c r="H719" s="15"/>
      <c r="I719" s="15"/>
      <c r="J719" s="15">
        <f>SUM(J8:J713)</f>
        <v>5073961</v>
      </c>
      <c r="K719" s="58"/>
      <c r="L719" s="58"/>
    </row>
    <row r="720" spans="1:12" ht="16.5" customHeight="1">
      <c r="A720" s="65"/>
      <c r="B720" s="140"/>
      <c r="C720" s="140"/>
      <c r="D720" s="140"/>
      <c r="E720" s="140"/>
      <c r="F720" s="140"/>
      <c r="G720" s="140"/>
      <c r="H720" s="15"/>
      <c r="I720" s="15"/>
      <c r="J720" s="15"/>
      <c r="K720" s="58"/>
      <c r="L720" s="58"/>
    </row>
    <row r="721" spans="1:12" ht="16.5" customHeight="1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58"/>
      <c r="L721" s="58"/>
    </row>
    <row r="722" spans="1:12" ht="16.5" customHeight="1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58"/>
      <c r="L722" s="58"/>
    </row>
    <row r="723" spans="1:12" ht="16.5" customHeight="1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58"/>
      <c r="L723" s="58"/>
    </row>
    <row r="724" spans="1:12" ht="16.5" customHeight="1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58"/>
      <c r="L724" s="58"/>
    </row>
    <row r="725" spans="1:12" ht="16.5" customHeight="1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58"/>
      <c r="L725" s="58"/>
    </row>
    <row r="726" spans="1:12" ht="16.5" customHeight="1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58"/>
      <c r="L726" s="58"/>
    </row>
    <row r="727" spans="1:12" ht="16.5" customHeight="1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58"/>
      <c r="L727" s="58"/>
    </row>
    <row r="728" spans="1:12" ht="16.5" customHeight="1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58"/>
      <c r="L728" s="58"/>
    </row>
    <row r="729" spans="1:12" ht="16.5" customHeight="1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58"/>
      <c r="L729" s="58"/>
    </row>
    <row r="730" spans="1:12" ht="16.5" customHeight="1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58"/>
      <c r="L730" s="58"/>
    </row>
    <row r="731" spans="1:12" ht="16.5" customHeight="1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58"/>
      <c r="L731" s="58"/>
    </row>
    <row r="732" spans="1:12" ht="16.5" customHeight="1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58"/>
      <c r="L732" s="58"/>
    </row>
    <row r="733" spans="1:12" ht="16.5" customHeight="1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58"/>
      <c r="L733" s="58"/>
    </row>
    <row r="734" spans="1:12" ht="16.5" customHeight="1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58"/>
      <c r="L734" s="58"/>
    </row>
    <row r="735" spans="1:12" ht="16.5" customHeight="1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58"/>
      <c r="L735" s="58"/>
    </row>
    <row r="736" spans="1:12" ht="16.5" customHeight="1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58"/>
      <c r="L736" s="58"/>
    </row>
    <row r="737" spans="1:12" ht="16.5" customHeight="1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58"/>
      <c r="L737" s="58"/>
    </row>
    <row r="738" spans="1:12" ht="16.5" customHeight="1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58"/>
      <c r="L738" s="58"/>
    </row>
    <row r="739" spans="1:12" ht="16.5" customHeight="1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58"/>
      <c r="L739" s="58"/>
    </row>
    <row r="740" spans="1:12" ht="16.5" customHeight="1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58"/>
      <c r="L740" s="58"/>
    </row>
    <row r="741" spans="1:12" ht="16.5" customHeight="1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58"/>
      <c r="L741" s="58"/>
    </row>
    <row r="742" spans="1:12" ht="16.5" customHeight="1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58"/>
      <c r="L742" s="58"/>
    </row>
    <row r="743" spans="1:12" ht="16.5" customHeight="1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58"/>
      <c r="L743" s="58"/>
    </row>
    <row r="744" spans="1:12" ht="16.5" customHeight="1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58"/>
      <c r="L744" s="58"/>
    </row>
    <row r="745" spans="1:12" ht="16.5" customHeight="1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58"/>
      <c r="L745" s="58"/>
    </row>
    <row r="746" spans="1:12" ht="16.5" customHeight="1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58"/>
      <c r="L746" s="58"/>
    </row>
    <row r="747" spans="1:12" ht="16.5" customHeight="1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58"/>
      <c r="L747" s="58"/>
    </row>
    <row r="748" spans="1:12" ht="16.5" customHeight="1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58"/>
      <c r="L748" s="58"/>
    </row>
    <row r="749" spans="1:12" ht="16.5" customHeight="1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58"/>
      <c r="L749" s="58"/>
    </row>
    <row r="750" spans="1:12" ht="16.5" customHeight="1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58"/>
      <c r="L750" s="58"/>
    </row>
    <row r="751" spans="1:12" ht="16.5" customHeight="1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58"/>
      <c r="L751" s="58"/>
    </row>
    <row r="752" spans="1:12" ht="16.5" customHeight="1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58"/>
      <c r="L752" s="58"/>
    </row>
    <row r="753" spans="1:12" ht="16.5" customHeight="1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58"/>
      <c r="L753" s="58"/>
    </row>
    <row r="754" spans="1:12" ht="16.5" customHeight="1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58"/>
      <c r="L754" s="58"/>
    </row>
    <row r="755" spans="1:12" ht="16.5" customHeight="1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58"/>
      <c r="L755" s="58"/>
    </row>
    <row r="756" spans="1:12" ht="16.5" customHeight="1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58"/>
      <c r="L756" s="58"/>
    </row>
    <row r="757" spans="1:12" ht="16.5" customHeight="1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58"/>
      <c r="L757" s="58"/>
    </row>
    <row r="758" spans="1:12" ht="16.5" customHeight="1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58"/>
      <c r="L758" s="58"/>
    </row>
    <row r="759" spans="1:12" ht="16.5" customHeight="1">
      <c r="A759" s="65"/>
      <c r="B759" s="135"/>
      <c r="C759" s="135"/>
      <c r="D759" s="135"/>
      <c r="E759" s="135"/>
      <c r="F759" s="135"/>
      <c r="G759" s="135"/>
      <c r="H759" s="63"/>
      <c r="I759" s="63"/>
      <c r="J759" s="58"/>
      <c r="K759" s="58"/>
      <c r="L759" s="58"/>
    </row>
    <row r="760" spans="1:12" ht="16.5" customHeight="1">
      <c r="A760" s="65"/>
      <c r="B760" s="135"/>
      <c r="C760" s="135"/>
      <c r="D760" s="135"/>
      <c r="E760" s="135"/>
      <c r="F760" s="135"/>
      <c r="G760" s="135"/>
      <c r="H760" s="63"/>
      <c r="I760" s="63"/>
      <c r="J760" s="58"/>
      <c r="K760" s="58"/>
      <c r="L760" s="58"/>
    </row>
    <row r="761" spans="1:12" ht="16.5" customHeight="1">
      <c r="A761" s="65"/>
      <c r="B761" s="135"/>
      <c r="C761" s="135"/>
      <c r="D761" s="135"/>
      <c r="E761" s="135"/>
      <c r="F761" s="135"/>
      <c r="G761" s="135"/>
      <c r="H761" s="63"/>
      <c r="I761" s="63"/>
      <c r="J761" s="58"/>
      <c r="K761" s="58"/>
      <c r="L761" s="58"/>
    </row>
    <row r="762" spans="1:12" ht="16.5" customHeight="1">
      <c r="A762" s="65"/>
      <c r="B762" s="135"/>
      <c r="C762" s="135"/>
      <c r="D762" s="135"/>
      <c r="E762" s="135"/>
      <c r="F762" s="135"/>
      <c r="G762" s="135"/>
      <c r="H762" s="15"/>
      <c r="I762" s="63"/>
      <c r="J762" s="58"/>
      <c r="K762" s="58"/>
      <c r="L762" s="58"/>
    </row>
    <row r="763" spans="1:12" ht="15">
      <c r="A763" s="65"/>
      <c r="B763" s="135"/>
      <c r="C763" s="135"/>
      <c r="D763" s="135"/>
      <c r="E763" s="135"/>
      <c r="F763" s="135"/>
      <c r="G763" s="135"/>
      <c r="H763" s="63"/>
      <c r="I763" s="63"/>
      <c r="J763" s="58"/>
      <c r="K763" s="58"/>
      <c r="L763" s="58"/>
    </row>
    <row r="764" spans="1:12" ht="15">
      <c r="A764" s="65"/>
      <c r="B764" s="135"/>
      <c r="C764" s="135"/>
      <c r="D764" s="135"/>
      <c r="E764" s="135"/>
      <c r="F764" s="135"/>
      <c r="G764" s="135"/>
      <c r="H764" s="63"/>
      <c r="I764" s="63"/>
      <c r="J764" s="58"/>
      <c r="K764" s="58"/>
      <c r="L764" s="58"/>
    </row>
    <row r="765" spans="1:12" ht="15">
      <c r="A765" s="65"/>
      <c r="B765" s="135"/>
      <c r="C765" s="135"/>
      <c r="D765" s="135"/>
      <c r="E765" s="135"/>
      <c r="F765" s="135"/>
      <c r="G765" s="135"/>
      <c r="H765" s="63"/>
      <c r="I765" s="63"/>
      <c r="J765" s="58"/>
      <c r="K765" s="58"/>
      <c r="L765" s="58"/>
    </row>
    <row r="766" spans="1:12" ht="15">
      <c r="A766" s="65"/>
      <c r="B766" s="135"/>
      <c r="C766" s="135"/>
      <c r="D766" s="135"/>
      <c r="E766" s="135"/>
      <c r="F766" s="135"/>
      <c r="G766" s="135"/>
      <c r="H766" s="63"/>
      <c r="I766" s="63"/>
      <c r="J766" s="58"/>
      <c r="K766" s="58"/>
      <c r="L766" s="58"/>
    </row>
    <row r="767" spans="1:12" ht="15">
      <c r="A767" s="65"/>
      <c r="B767" s="135"/>
      <c r="C767" s="135"/>
      <c r="D767" s="135"/>
      <c r="E767" s="135"/>
      <c r="F767" s="135"/>
      <c r="G767" s="135"/>
      <c r="H767" s="63"/>
      <c r="I767" s="63"/>
      <c r="J767" s="58"/>
      <c r="K767" s="58"/>
      <c r="L767" s="58"/>
    </row>
    <row r="768" spans="1:12" ht="15">
      <c r="A768" s="65"/>
      <c r="B768" s="135"/>
      <c r="C768" s="135"/>
      <c r="D768" s="135"/>
      <c r="E768" s="135"/>
      <c r="F768" s="135"/>
      <c r="G768" s="135"/>
      <c r="H768" s="63"/>
      <c r="I768" s="63"/>
      <c r="J768" s="58"/>
      <c r="K768" s="58"/>
      <c r="L768" s="58"/>
    </row>
    <row r="769" spans="1:12" ht="15">
      <c r="A769" s="65"/>
      <c r="B769" s="135"/>
      <c r="C769" s="135"/>
      <c r="D769" s="135"/>
      <c r="E769" s="135"/>
      <c r="F769" s="135"/>
      <c r="G769" s="135"/>
      <c r="H769" s="63"/>
      <c r="I769" s="63"/>
      <c r="J769" s="58"/>
      <c r="K769" s="58"/>
      <c r="L769" s="58"/>
    </row>
    <row r="770" spans="1:12" ht="15">
      <c r="A770" s="65"/>
      <c r="B770" s="135"/>
      <c r="C770" s="135"/>
      <c r="D770" s="135"/>
      <c r="E770" s="135"/>
      <c r="F770" s="135"/>
      <c r="G770" s="135"/>
      <c r="H770" s="63"/>
      <c r="I770" s="63"/>
      <c r="J770" s="58"/>
      <c r="K770" s="58"/>
      <c r="L770" s="58"/>
    </row>
    <row r="771" spans="1:12" ht="15">
      <c r="A771" s="65"/>
      <c r="B771" s="135"/>
      <c r="C771" s="135"/>
      <c r="D771" s="135"/>
      <c r="E771" s="135"/>
      <c r="F771" s="135"/>
      <c r="G771" s="135"/>
      <c r="H771" s="63"/>
      <c r="I771" s="63"/>
      <c r="J771" s="58"/>
      <c r="K771" s="58"/>
      <c r="L771" s="58"/>
    </row>
    <row r="772" spans="1:12" ht="15">
      <c r="A772" s="65"/>
      <c r="B772" s="135"/>
      <c r="C772" s="135"/>
      <c r="D772" s="135"/>
      <c r="E772" s="135"/>
      <c r="F772" s="135"/>
      <c r="G772" s="135"/>
      <c r="H772" s="63"/>
      <c r="I772" s="63"/>
      <c r="J772" s="58"/>
      <c r="K772" s="58"/>
      <c r="L772" s="58"/>
    </row>
    <row r="773" spans="1:12" ht="15">
      <c r="A773" s="65"/>
      <c r="B773" s="135"/>
      <c r="C773" s="135"/>
      <c r="D773" s="135"/>
      <c r="E773" s="135"/>
      <c r="F773" s="135"/>
      <c r="G773" s="135"/>
      <c r="H773" s="63"/>
      <c r="I773" s="63"/>
      <c r="J773" s="58"/>
      <c r="K773" s="58"/>
      <c r="L773" s="58"/>
    </row>
    <row r="774" spans="1:12" ht="15">
      <c r="A774" s="65"/>
      <c r="B774" s="135"/>
      <c r="C774" s="135"/>
      <c r="D774" s="135"/>
      <c r="E774" s="135"/>
      <c r="F774" s="135"/>
      <c r="G774" s="135"/>
      <c r="H774" s="63"/>
      <c r="I774" s="63"/>
      <c r="J774" s="58"/>
      <c r="K774" s="58"/>
      <c r="L774" s="58"/>
    </row>
    <row r="775" spans="1:12" ht="15">
      <c r="A775" s="65"/>
      <c r="B775" s="135"/>
      <c r="C775" s="135"/>
      <c r="D775" s="135"/>
      <c r="E775" s="135"/>
      <c r="F775" s="135"/>
      <c r="G775" s="135"/>
      <c r="H775" s="63"/>
      <c r="I775" s="63"/>
      <c r="J775" s="58"/>
      <c r="K775" s="58"/>
      <c r="L775" s="58"/>
    </row>
    <row r="776" spans="1:12" ht="15">
      <c r="A776" s="65"/>
      <c r="B776" s="135"/>
      <c r="C776" s="135"/>
      <c r="D776" s="135"/>
      <c r="E776" s="135"/>
      <c r="F776" s="135"/>
      <c r="G776" s="135"/>
      <c r="H776" s="63"/>
      <c r="I776" s="63"/>
      <c r="J776" s="58"/>
      <c r="K776" s="58"/>
      <c r="L776" s="58"/>
    </row>
    <row r="777" spans="1:12" ht="15">
      <c r="A777" s="65"/>
      <c r="B777" s="135"/>
      <c r="C777" s="135"/>
      <c r="D777" s="135"/>
      <c r="E777" s="135"/>
      <c r="F777" s="135"/>
      <c r="G777" s="135"/>
      <c r="H777" s="63"/>
      <c r="I777" s="63"/>
      <c r="J777" s="58"/>
      <c r="K777" s="58"/>
      <c r="L777" s="58"/>
    </row>
    <row r="778" spans="1:12" ht="15">
      <c r="A778" s="65"/>
      <c r="B778" s="135"/>
      <c r="C778" s="135"/>
      <c r="D778" s="135"/>
      <c r="E778" s="135"/>
      <c r="F778" s="135"/>
      <c r="G778" s="135"/>
      <c r="H778" s="63"/>
      <c r="I778" s="63"/>
      <c r="J778" s="58"/>
      <c r="K778" s="58"/>
      <c r="L778" s="58"/>
    </row>
    <row r="779" spans="1:12" ht="15">
      <c r="A779" s="65"/>
      <c r="B779" s="135"/>
      <c r="C779" s="135"/>
      <c r="D779" s="135"/>
      <c r="E779" s="135"/>
      <c r="F779" s="135"/>
      <c r="G779" s="135"/>
      <c r="H779" s="63"/>
      <c r="I779" s="63"/>
      <c r="J779" s="58"/>
      <c r="K779" s="58"/>
      <c r="L779" s="58"/>
    </row>
    <row r="780" spans="1:12" ht="15">
      <c r="A780" s="65"/>
      <c r="B780" s="135"/>
      <c r="C780" s="135"/>
      <c r="D780" s="135"/>
      <c r="E780" s="135"/>
      <c r="F780" s="135"/>
      <c r="G780" s="135"/>
      <c r="H780" s="63"/>
      <c r="I780" s="63"/>
      <c r="J780" s="58"/>
      <c r="K780" s="58"/>
      <c r="L780" s="58"/>
    </row>
    <row r="781" spans="1:12" ht="15">
      <c r="A781" s="65"/>
      <c r="B781" s="135"/>
      <c r="C781" s="135"/>
      <c r="D781" s="135"/>
      <c r="E781" s="135"/>
      <c r="F781" s="135"/>
      <c r="G781" s="135"/>
      <c r="H781" s="63"/>
      <c r="I781" s="63"/>
      <c r="J781" s="58"/>
      <c r="K781" s="58"/>
      <c r="L781" s="58"/>
    </row>
    <row r="782" spans="1:12" ht="15">
      <c r="A782" s="65"/>
      <c r="B782" s="135"/>
      <c r="C782" s="135"/>
      <c r="D782" s="135"/>
      <c r="E782" s="135"/>
      <c r="F782" s="135"/>
      <c r="G782" s="135"/>
      <c r="H782" s="63"/>
      <c r="I782" s="63"/>
      <c r="J782" s="58"/>
      <c r="K782" s="58"/>
      <c r="L782" s="58"/>
    </row>
    <row r="783" spans="1:12" ht="15">
      <c r="A783" s="65"/>
      <c r="B783" s="135"/>
      <c r="C783" s="135"/>
      <c r="D783" s="135"/>
      <c r="E783" s="135"/>
      <c r="F783" s="135"/>
      <c r="G783" s="135"/>
      <c r="H783" s="63"/>
      <c r="I783" s="63"/>
      <c r="J783" s="58"/>
      <c r="K783" s="58"/>
      <c r="L783" s="58"/>
    </row>
    <row r="784" spans="1:12" ht="15">
      <c r="A784" s="65"/>
      <c r="B784" s="135"/>
      <c r="C784" s="135"/>
      <c r="D784" s="135"/>
      <c r="E784" s="135"/>
      <c r="F784" s="135"/>
      <c r="G784" s="135"/>
      <c r="H784" s="63"/>
      <c r="I784" s="63"/>
      <c r="J784" s="58"/>
      <c r="K784" s="58"/>
      <c r="L784" s="58"/>
    </row>
    <row r="785" spans="1:12" ht="15">
      <c r="A785" s="65"/>
      <c r="B785" s="135"/>
      <c r="C785" s="135"/>
      <c r="D785" s="135"/>
      <c r="E785" s="135"/>
      <c r="F785" s="135"/>
      <c r="G785" s="135"/>
      <c r="H785" s="63"/>
      <c r="I785" s="63"/>
      <c r="J785" s="58"/>
      <c r="K785" s="58"/>
      <c r="L785" s="58"/>
    </row>
    <row r="786" spans="1:12" ht="15">
      <c r="A786" s="65"/>
      <c r="B786" s="135"/>
      <c r="C786" s="135"/>
      <c r="D786" s="135"/>
      <c r="E786" s="135"/>
      <c r="F786" s="135"/>
      <c r="G786" s="135"/>
      <c r="H786" s="63"/>
      <c r="I786" s="63"/>
      <c r="J786" s="58"/>
      <c r="K786" s="58"/>
      <c r="L786" s="58"/>
    </row>
    <row r="787" spans="1:12" ht="15">
      <c r="A787" s="65"/>
      <c r="B787" s="135"/>
      <c r="C787" s="135"/>
      <c r="D787" s="135"/>
      <c r="E787" s="135"/>
      <c r="F787" s="135"/>
      <c r="G787" s="135"/>
      <c r="H787" s="63"/>
      <c r="I787" s="63"/>
      <c r="J787" s="58"/>
      <c r="K787" s="58"/>
      <c r="L787" s="58"/>
    </row>
    <row r="788" spans="1:12" ht="15">
      <c r="A788" s="65"/>
      <c r="B788" s="135"/>
      <c r="C788" s="135"/>
      <c r="D788" s="135"/>
      <c r="E788" s="135"/>
      <c r="F788" s="135"/>
      <c r="G788" s="135"/>
      <c r="H788" s="63"/>
      <c r="I788" s="63"/>
      <c r="J788" s="58"/>
      <c r="K788" s="58"/>
      <c r="L788" s="58"/>
    </row>
    <row r="789" spans="1:12" ht="15">
      <c r="A789" s="65"/>
      <c r="B789" s="135"/>
      <c r="C789" s="135"/>
      <c r="D789" s="135"/>
      <c r="E789" s="135"/>
      <c r="F789" s="135"/>
      <c r="G789" s="135"/>
      <c r="H789" s="63"/>
      <c r="I789" s="63"/>
      <c r="J789" s="58"/>
      <c r="K789" s="58"/>
      <c r="L789" s="58"/>
    </row>
    <row r="790" spans="1:12" ht="15">
      <c r="A790" s="65"/>
      <c r="B790" s="135"/>
      <c r="C790" s="135"/>
      <c r="D790" s="135"/>
      <c r="E790" s="135"/>
      <c r="F790" s="135"/>
      <c r="G790" s="135"/>
      <c r="H790" s="63"/>
      <c r="I790" s="63"/>
      <c r="J790" s="58"/>
      <c r="K790" s="58"/>
      <c r="L790" s="58"/>
    </row>
    <row r="791" spans="1:12" ht="15">
      <c r="A791" s="65"/>
      <c r="B791" s="135"/>
      <c r="C791" s="135"/>
      <c r="D791" s="135"/>
      <c r="E791" s="135"/>
      <c r="F791" s="135"/>
      <c r="G791" s="135"/>
      <c r="H791" s="63"/>
      <c r="I791" s="63"/>
      <c r="J791" s="58"/>
      <c r="K791" s="58"/>
      <c r="L791" s="58"/>
    </row>
    <row r="792" spans="1:12" ht="15">
      <c r="A792" s="65"/>
      <c r="B792" s="135"/>
      <c r="C792" s="135"/>
      <c r="D792" s="135"/>
      <c r="E792" s="135"/>
      <c r="F792" s="135"/>
      <c r="G792" s="135"/>
      <c r="H792" s="63"/>
      <c r="I792" s="63"/>
      <c r="J792" s="58"/>
      <c r="K792" s="58"/>
      <c r="L792" s="58"/>
    </row>
    <row r="793" spans="1:12" ht="15">
      <c r="A793" s="65"/>
      <c r="B793" s="135"/>
      <c r="C793" s="135"/>
      <c r="D793" s="135"/>
      <c r="E793" s="135"/>
      <c r="F793" s="135"/>
      <c r="G793" s="135"/>
      <c r="H793" s="63"/>
      <c r="I793" s="63"/>
      <c r="J793" s="58"/>
      <c r="K793" s="58"/>
      <c r="L793" s="58"/>
    </row>
    <row r="794" spans="1:12" ht="15">
      <c r="A794" s="65"/>
      <c r="B794" s="135"/>
      <c r="C794" s="135"/>
      <c r="D794" s="135"/>
      <c r="E794" s="135"/>
      <c r="F794" s="135"/>
      <c r="G794" s="135"/>
      <c r="H794" s="63"/>
      <c r="I794" s="63"/>
      <c r="J794" s="58"/>
      <c r="K794" s="58"/>
      <c r="L794" s="58"/>
    </row>
    <row r="795" spans="1:12" ht="15">
      <c r="A795" s="65"/>
      <c r="B795" s="135"/>
      <c r="C795" s="135"/>
      <c r="D795" s="135"/>
      <c r="E795" s="135"/>
      <c r="F795" s="135"/>
      <c r="G795" s="135"/>
      <c r="H795" s="63"/>
      <c r="I795" s="63"/>
      <c r="J795" s="58"/>
      <c r="K795" s="58"/>
      <c r="L795" s="58"/>
    </row>
    <row r="796" spans="1:12" ht="15">
      <c r="A796" s="65"/>
      <c r="B796" s="135"/>
      <c r="C796" s="135"/>
      <c r="D796" s="135"/>
      <c r="E796" s="135"/>
      <c r="F796" s="135"/>
      <c r="G796" s="135"/>
      <c r="H796" s="63"/>
      <c r="I796" s="63"/>
      <c r="J796" s="58"/>
      <c r="K796" s="58"/>
      <c r="L796" s="58"/>
    </row>
    <row r="797" spans="1:12" ht="15">
      <c r="A797" s="65"/>
      <c r="B797" s="135"/>
      <c r="C797" s="135"/>
      <c r="D797" s="135"/>
      <c r="E797" s="135"/>
      <c r="F797" s="135"/>
      <c r="G797" s="135"/>
      <c r="H797" s="63"/>
      <c r="I797" s="63"/>
      <c r="J797" s="58"/>
      <c r="K797" s="58"/>
      <c r="L797" s="58"/>
    </row>
    <row r="798" spans="1:12" ht="15">
      <c r="A798" s="65"/>
      <c r="B798" s="135"/>
      <c r="C798" s="135"/>
      <c r="D798" s="135"/>
      <c r="E798" s="135"/>
      <c r="F798" s="135"/>
      <c r="G798" s="135"/>
      <c r="H798" s="63"/>
      <c r="I798" s="63"/>
      <c r="J798" s="58"/>
      <c r="K798" s="58"/>
      <c r="L798" s="58"/>
    </row>
    <row r="799" spans="1:12" ht="15">
      <c r="A799" s="65"/>
      <c r="B799" s="135"/>
      <c r="C799" s="135"/>
      <c r="D799" s="135"/>
      <c r="E799" s="135"/>
      <c r="F799" s="135"/>
      <c r="G799" s="135"/>
      <c r="H799" s="63"/>
      <c r="I799" s="63"/>
      <c r="J799" s="58"/>
      <c r="K799" s="58"/>
      <c r="L799" s="58"/>
    </row>
  </sheetData>
  <mergeCells count="726">
    <mergeCell ref="B709:G709"/>
    <mergeCell ref="B27:G27"/>
    <mergeCell ref="B568:G568"/>
    <mergeCell ref="B280:G280"/>
    <mergeCell ref="B383:G383"/>
    <mergeCell ref="B348:G348"/>
    <mergeCell ref="B349:G349"/>
    <mergeCell ref="B350:G350"/>
    <mergeCell ref="B352:G352"/>
    <mergeCell ref="B367:G367"/>
    <mergeCell ref="B1:G3"/>
    <mergeCell ref="H4:H5"/>
    <mergeCell ref="I4:I5"/>
    <mergeCell ref="B472:G472"/>
    <mergeCell ref="B461:G461"/>
    <mergeCell ref="B307:G307"/>
    <mergeCell ref="B318:G318"/>
    <mergeCell ref="B308:G308"/>
    <mergeCell ref="A309:G310"/>
    <mergeCell ref="B420:G420"/>
    <mergeCell ref="J4:J5"/>
    <mergeCell ref="B148:G148"/>
    <mergeCell ref="B6:G6"/>
    <mergeCell ref="B144:G144"/>
    <mergeCell ref="B145:G145"/>
    <mergeCell ref="B146:G146"/>
    <mergeCell ref="B147:G147"/>
    <mergeCell ref="B4:G4"/>
    <mergeCell ref="B5:G5"/>
    <mergeCell ref="A7:G8"/>
    <mergeCell ref="B593:G593"/>
    <mergeCell ref="B346:G346"/>
    <mergeCell ref="B347:G347"/>
    <mergeCell ref="B17:G17"/>
    <mergeCell ref="B18:G18"/>
    <mergeCell ref="B19:G19"/>
    <mergeCell ref="B20:G20"/>
    <mergeCell ref="B354:G354"/>
    <mergeCell ref="B357:G357"/>
    <mergeCell ref="B351:G351"/>
    <mergeCell ref="B377:G377"/>
    <mergeCell ref="B14:G14"/>
    <mergeCell ref="B15:G15"/>
    <mergeCell ref="B16:G16"/>
    <mergeCell ref="B373:G373"/>
    <mergeCell ref="B374:G374"/>
    <mergeCell ref="B375:G375"/>
    <mergeCell ref="B376:G376"/>
    <mergeCell ref="B30:G30"/>
    <mergeCell ref="B31:G31"/>
    <mergeCell ref="B600:G600"/>
    <mergeCell ref="B601:G601"/>
    <mergeCell ref="B602:G602"/>
    <mergeCell ref="B594:G594"/>
    <mergeCell ref="B595:G595"/>
    <mergeCell ref="B9:G9"/>
    <mergeCell ref="B10:G10"/>
    <mergeCell ref="B11:G11"/>
    <mergeCell ref="B12:G12"/>
    <mergeCell ref="B13:G13"/>
    <mergeCell ref="B21:G21"/>
    <mergeCell ref="B24:G24"/>
    <mergeCell ref="B22:G22"/>
    <mergeCell ref="B23:G23"/>
    <mergeCell ref="B32:G32"/>
    <mergeCell ref="B25:G25"/>
    <mergeCell ref="B26:G26"/>
    <mergeCell ref="B28:G28"/>
    <mergeCell ref="B29:G29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61:G61"/>
    <mergeCell ref="B59:G59"/>
    <mergeCell ref="B56:G56"/>
    <mergeCell ref="B62:G62"/>
    <mergeCell ref="B60:G60"/>
    <mergeCell ref="B58:G58"/>
    <mergeCell ref="B57:G57"/>
    <mergeCell ref="B63:G63"/>
    <mergeCell ref="B64:G64"/>
    <mergeCell ref="B65:G65"/>
    <mergeCell ref="B66:G66"/>
    <mergeCell ref="B68:G68"/>
    <mergeCell ref="A69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5:G85"/>
    <mergeCell ref="B83:G83"/>
    <mergeCell ref="B84:G84"/>
    <mergeCell ref="B90:G90"/>
    <mergeCell ref="B91:G91"/>
    <mergeCell ref="B88:G88"/>
    <mergeCell ref="B86:G86"/>
    <mergeCell ref="B87:G87"/>
    <mergeCell ref="B89:G89"/>
    <mergeCell ref="B92:G92"/>
    <mergeCell ref="A93:G94"/>
    <mergeCell ref="B95:G95"/>
    <mergeCell ref="B96:G96"/>
    <mergeCell ref="B97:G97"/>
    <mergeCell ref="B98:G98"/>
    <mergeCell ref="B99:G99"/>
    <mergeCell ref="B100:G100"/>
    <mergeCell ref="B104:G104"/>
    <mergeCell ref="B105:G105"/>
    <mergeCell ref="A106:G107"/>
    <mergeCell ref="B101:G101"/>
    <mergeCell ref="B102:G102"/>
    <mergeCell ref="B103:G103"/>
    <mergeCell ref="B108:G108"/>
    <mergeCell ref="B109:G109"/>
    <mergeCell ref="B110:G110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8:G138"/>
    <mergeCell ref="B136:G136"/>
    <mergeCell ref="B137:G137"/>
    <mergeCell ref="A142:G143"/>
    <mergeCell ref="B139:G139"/>
    <mergeCell ref="B140:G140"/>
    <mergeCell ref="B141:G141"/>
    <mergeCell ref="B155:G155"/>
    <mergeCell ref="B154:G154"/>
    <mergeCell ref="B153:G153"/>
    <mergeCell ref="B149:G149"/>
    <mergeCell ref="B150:G150"/>
    <mergeCell ref="B151:G151"/>
    <mergeCell ref="B152:G152"/>
    <mergeCell ref="A156:G157"/>
    <mergeCell ref="B158:G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68:G168"/>
    <mergeCell ref="B172:G172"/>
    <mergeCell ref="B173:G173"/>
    <mergeCell ref="B174:G174"/>
    <mergeCell ref="B169:G169"/>
    <mergeCell ref="B170:G170"/>
    <mergeCell ref="B171:G171"/>
    <mergeCell ref="B175:G175"/>
    <mergeCell ref="B176:G176"/>
    <mergeCell ref="B177:G177"/>
    <mergeCell ref="B178:G178"/>
    <mergeCell ref="B179:G179"/>
    <mergeCell ref="B180:G180"/>
    <mergeCell ref="B181:G181"/>
    <mergeCell ref="B182:G182"/>
    <mergeCell ref="B183:G183"/>
    <mergeCell ref="B184:G184"/>
    <mergeCell ref="B185:G185"/>
    <mergeCell ref="B186:G186"/>
    <mergeCell ref="B187:G187"/>
    <mergeCell ref="B188:G188"/>
    <mergeCell ref="B189:G189"/>
    <mergeCell ref="B190:G190"/>
    <mergeCell ref="B191:G191"/>
    <mergeCell ref="B192:G192"/>
    <mergeCell ref="B193:G193"/>
    <mergeCell ref="B194:G194"/>
    <mergeCell ref="B198:G198"/>
    <mergeCell ref="B199:G199"/>
    <mergeCell ref="B200:G200"/>
    <mergeCell ref="B195:G195"/>
    <mergeCell ref="B196:G196"/>
    <mergeCell ref="B197:G197"/>
    <mergeCell ref="B201:G201"/>
    <mergeCell ref="B204:G204"/>
    <mergeCell ref="B202:G202"/>
    <mergeCell ref="B203:G203"/>
    <mergeCell ref="B205:G205"/>
    <mergeCell ref="B206:G206"/>
    <mergeCell ref="B213:G213"/>
    <mergeCell ref="B214:G214"/>
    <mergeCell ref="B208:G208"/>
    <mergeCell ref="B207:G207"/>
    <mergeCell ref="B209:G209"/>
    <mergeCell ref="B210:G210"/>
    <mergeCell ref="B212:G212"/>
    <mergeCell ref="B211:G211"/>
    <mergeCell ref="B221:G221"/>
    <mergeCell ref="B222:G222"/>
    <mergeCell ref="A223:G228"/>
    <mergeCell ref="B215:G215"/>
    <mergeCell ref="B216:G216"/>
    <mergeCell ref="B217:G217"/>
    <mergeCell ref="B218:G218"/>
    <mergeCell ref="B219:G219"/>
    <mergeCell ref="B220:G22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44:G244"/>
    <mergeCell ref="B245:G245"/>
    <mergeCell ref="B246:G246"/>
    <mergeCell ref="B239:G239"/>
    <mergeCell ref="A240:G243"/>
    <mergeCell ref="B238:G238"/>
    <mergeCell ref="B247:G247"/>
    <mergeCell ref="B248:G248"/>
    <mergeCell ref="B249:G249"/>
    <mergeCell ref="B250:G250"/>
    <mergeCell ref="B251:G251"/>
    <mergeCell ref="B252:G252"/>
    <mergeCell ref="B253:G253"/>
    <mergeCell ref="B254:G254"/>
    <mergeCell ref="B255:G255"/>
    <mergeCell ref="B256:G256"/>
    <mergeCell ref="B257:G257"/>
    <mergeCell ref="B258:G258"/>
    <mergeCell ref="B259:G259"/>
    <mergeCell ref="B260:G260"/>
    <mergeCell ref="B261:G261"/>
    <mergeCell ref="B262:G262"/>
    <mergeCell ref="B263:G263"/>
    <mergeCell ref="B264:G264"/>
    <mergeCell ref="B265:G265"/>
    <mergeCell ref="B266:G266"/>
    <mergeCell ref="B267:G267"/>
    <mergeCell ref="B268:G268"/>
    <mergeCell ref="B269:G269"/>
    <mergeCell ref="B270:G270"/>
    <mergeCell ref="B271:G271"/>
    <mergeCell ref="B272:G272"/>
    <mergeCell ref="B273:G273"/>
    <mergeCell ref="B274:G274"/>
    <mergeCell ref="B275:G275"/>
    <mergeCell ref="B276:G276"/>
    <mergeCell ref="B277:G277"/>
    <mergeCell ref="B278:G278"/>
    <mergeCell ref="B283:G283"/>
    <mergeCell ref="B284:G284"/>
    <mergeCell ref="B285:G285"/>
    <mergeCell ref="B279:G279"/>
    <mergeCell ref="B282:G282"/>
    <mergeCell ref="B281:G281"/>
    <mergeCell ref="B286:G286"/>
    <mergeCell ref="B287:G287"/>
    <mergeCell ref="A288:G295"/>
    <mergeCell ref="B296:G296"/>
    <mergeCell ref="B297:G297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11:G311"/>
    <mergeCell ref="B312:G312"/>
    <mergeCell ref="B313:G313"/>
    <mergeCell ref="B314:G314"/>
    <mergeCell ref="B315:G315"/>
    <mergeCell ref="B316:G316"/>
    <mergeCell ref="B317:G317"/>
    <mergeCell ref="B320:G320"/>
    <mergeCell ref="B319:G319"/>
    <mergeCell ref="A321:G322"/>
    <mergeCell ref="B327:G327"/>
    <mergeCell ref="B328:G328"/>
    <mergeCell ref="B329:G329"/>
    <mergeCell ref="B323:G323"/>
    <mergeCell ref="B324:G324"/>
    <mergeCell ref="B325:G325"/>
    <mergeCell ref="B326:G326"/>
    <mergeCell ref="A330:G331"/>
    <mergeCell ref="B332:G332"/>
    <mergeCell ref="B333:G333"/>
    <mergeCell ref="B334:G334"/>
    <mergeCell ref="B335:G335"/>
    <mergeCell ref="B336:G336"/>
    <mergeCell ref="B337:G337"/>
    <mergeCell ref="B338:G338"/>
    <mergeCell ref="B339:G339"/>
    <mergeCell ref="B340:G340"/>
    <mergeCell ref="B341:G341"/>
    <mergeCell ref="B342:G342"/>
    <mergeCell ref="B343:G343"/>
    <mergeCell ref="B344:G344"/>
    <mergeCell ref="B418:G418"/>
    <mergeCell ref="B414:G414"/>
    <mergeCell ref="B415:G415"/>
    <mergeCell ref="B416:G416"/>
    <mergeCell ref="B345:G345"/>
    <mergeCell ref="B353:G353"/>
    <mergeCell ref="B356:G356"/>
    <mergeCell ref="B355:G355"/>
    <mergeCell ref="B358:G358"/>
    <mergeCell ref="B359:G359"/>
    <mergeCell ref="B360:G360"/>
    <mergeCell ref="B363:G363"/>
    <mergeCell ref="B361:G361"/>
    <mergeCell ref="B362:G362"/>
    <mergeCell ref="B364:G364"/>
    <mergeCell ref="B365:G365"/>
    <mergeCell ref="B371:G371"/>
    <mergeCell ref="B372:G372"/>
    <mergeCell ref="B366:G366"/>
    <mergeCell ref="B368:G368"/>
    <mergeCell ref="B370:G370"/>
    <mergeCell ref="B369:G369"/>
    <mergeCell ref="B378:G378"/>
    <mergeCell ref="B379:G379"/>
    <mergeCell ref="B390:G390"/>
    <mergeCell ref="B385:G385"/>
    <mergeCell ref="B380:G380"/>
    <mergeCell ref="B381:G381"/>
    <mergeCell ref="B382:G382"/>
    <mergeCell ref="B384:G384"/>
    <mergeCell ref="B386:G386"/>
    <mergeCell ref="B387:G387"/>
    <mergeCell ref="B388:G388"/>
    <mergeCell ref="B389:G389"/>
    <mergeCell ref="B394:G394"/>
    <mergeCell ref="B395:G395"/>
    <mergeCell ref="B391:G391"/>
    <mergeCell ref="B392:G392"/>
    <mergeCell ref="B393:G393"/>
    <mergeCell ref="B396:G396"/>
    <mergeCell ref="B397:G397"/>
    <mergeCell ref="B398:G398"/>
    <mergeCell ref="B399:G399"/>
    <mergeCell ref="B407:G407"/>
    <mergeCell ref="B406:G406"/>
    <mergeCell ref="B410:G410"/>
    <mergeCell ref="B400:G400"/>
    <mergeCell ref="B401:G401"/>
    <mergeCell ref="B402:G402"/>
    <mergeCell ref="B403:G403"/>
    <mergeCell ref="B428:G428"/>
    <mergeCell ref="B430:G430"/>
    <mergeCell ref="B422:G422"/>
    <mergeCell ref="B404:G404"/>
    <mergeCell ref="B405:G405"/>
    <mergeCell ref="B411:G411"/>
    <mergeCell ref="B408:G408"/>
    <mergeCell ref="B409:G409"/>
    <mergeCell ref="B412:G412"/>
    <mergeCell ref="B413:G413"/>
    <mergeCell ref="B431:G431"/>
    <mergeCell ref="B417:G417"/>
    <mergeCell ref="B425:G425"/>
    <mergeCell ref="B419:G419"/>
    <mergeCell ref="B427:G427"/>
    <mergeCell ref="B423:G423"/>
    <mergeCell ref="B424:G424"/>
    <mergeCell ref="B421:G421"/>
    <mergeCell ref="B426:G426"/>
    <mergeCell ref="B429:G429"/>
    <mergeCell ref="B432:G432"/>
    <mergeCell ref="B433:G433"/>
    <mergeCell ref="B434:G434"/>
    <mergeCell ref="B435:G435"/>
    <mergeCell ref="B436:G436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46:G446"/>
    <mergeCell ref="B447:G447"/>
    <mergeCell ref="B448:G448"/>
    <mergeCell ref="B449:G449"/>
    <mergeCell ref="B450:G450"/>
    <mergeCell ref="B451:G451"/>
    <mergeCell ref="B452:G452"/>
    <mergeCell ref="B453:G453"/>
    <mergeCell ref="B454:G454"/>
    <mergeCell ref="B455:G455"/>
    <mergeCell ref="A459:G460"/>
    <mergeCell ref="B457:G457"/>
    <mergeCell ref="B456:G456"/>
    <mergeCell ref="B458:G458"/>
    <mergeCell ref="B462:G462"/>
    <mergeCell ref="B463:G463"/>
    <mergeCell ref="B464:G464"/>
    <mergeCell ref="B465:G465"/>
    <mergeCell ref="B466:G466"/>
    <mergeCell ref="B467:G467"/>
    <mergeCell ref="B470:G470"/>
    <mergeCell ref="B468:G468"/>
    <mergeCell ref="B474:G474"/>
    <mergeCell ref="B469:G469"/>
    <mergeCell ref="B473:G473"/>
    <mergeCell ref="B475:G475"/>
    <mergeCell ref="B484:G484"/>
    <mergeCell ref="B476:G476"/>
    <mergeCell ref="B477:G477"/>
    <mergeCell ref="B478:G478"/>
    <mergeCell ref="B479:G479"/>
    <mergeCell ref="B487:G487"/>
    <mergeCell ref="B488:G488"/>
    <mergeCell ref="B489:G489"/>
    <mergeCell ref="B471:G471"/>
    <mergeCell ref="B485:G485"/>
    <mergeCell ref="B486:G486"/>
    <mergeCell ref="B483:G483"/>
    <mergeCell ref="B480:G480"/>
    <mergeCell ref="B481:G481"/>
    <mergeCell ref="B482:G482"/>
    <mergeCell ref="B491:G491"/>
    <mergeCell ref="B492:G492"/>
    <mergeCell ref="A493:G494"/>
    <mergeCell ref="B495:G495"/>
    <mergeCell ref="B496:G496"/>
    <mergeCell ref="B497:G497"/>
    <mergeCell ref="B498:G498"/>
    <mergeCell ref="B499:G499"/>
    <mergeCell ref="B500:G500"/>
    <mergeCell ref="B501:G501"/>
    <mergeCell ref="B502:G502"/>
    <mergeCell ref="B503:G503"/>
    <mergeCell ref="B504:G504"/>
    <mergeCell ref="B505:G505"/>
    <mergeCell ref="B506:G506"/>
    <mergeCell ref="B507:G507"/>
    <mergeCell ref="B508:G508"/>
    <mergeCell ref="B509:G509"/>
    <mergeCell ref="B510:G510"/>
    <mergeCell ref="B511:G511"/>
    <mergeCell ref="B512:G512"/>
    <mergeCell ref="B513:G513"/>
    <mergeCell ref="B514:G514"/>
    <mergeCell ref="B515:G515"/>
    <mergeCell ref="B516:G516"/>
    <mergeCell ref="B517:G517"/>
    <mergeCell ref="B518:G518"/>
    <mergeCell ref="B519:G519"/>
    <mergeCell ref="B520:G520"/>
    <mergeCell ref="B521:G521"/>
    <mergeCell ref="B522:G522"/>
    <mergeCell ref="B523:G523"/>
    <mergeCell ref="B524:G524"/>
    <mergeCell ref="B525:G525"/>
    <mergeCell ref="B526:G528"/>
    <mergeCell ref="B529:G529"/>
    <mergeCell ref="B530:G531"/>
    <mergeCell ref="B532:G532"/>
    <mergeCell ref="B533:G534"/>
    <mergeCell ref="B535:G535"/>
    <mergeCell ref="B536:G536"/>
    <mergeCell ref="B537:G537"/>
    <mergeCell ref="B538:G538"/>
    <mergeCell ref="B539:G539"/>
    <mergeCell ref="B540:G540"/>
    <mergeCell ref="B541:G541"/>
    <mergeCell ref="B542:G542"/>
    <mergeCell ref="B543:G543"/>
    <mergeCell ref="B544:G544"/>
    <mergeCell ref="B545:G545"/>
    <mergeCell ref="B546:G546"/>
    <mergeCell ref="B547:G547"/>
    <mergeCell ref="B548:G548"/>
    <mergeCell ref="B549:G549"/>
    <mergeCell ref="B550:G550"/>
    <mergeCell ref="B551:G551"/>
    <mergeCell ref="B552:G552"/>
    <mergeCell ref="B553:G553"/>
    <mergeCell ref="B554:G554"/>
    <mergeCell ref="B555:G555"/>
    <mergeCell ref="B556:G556"/>
    <mergeCell ref="B557:G557"/>
    <mergeCell ref="B558:G558"/>
    <mergeCell ref="B559:G559"/>
    <mergeCell ref="B560:G560"/>
    <mergeCell ref="B561:G561"/>
    <mergeCell ref="B562:G562"/>
    <mergeCell ref="B563:G563"/>
    <mergeCell ref="B564:G564"/>
    <mergeCell ref="B565:G565"/>
    <mergeCell ref="B566:G566"/>
    <mergeCell ref="B567:G567"/>
    <mergeCell ref="B569:G569"/>
    <mergeCell ref="B570:G570"/>
    <mergeCell ref="B571:G571"/>
    <mergeCell ref="B580:G580"/>
    <mergeCell ref="A646:A647"/>
    <mergeCell ref="B572:G572"/>
    <mergeCell ref="B573:G573"/>
    <mergeCell ref="B574:G574"/>
    <mergeCell ref="B575:G575"/>
    <mergeCell ref="B576:G576"/>
    <mergeCell ref="B577:G577"/>
    <mergeCell ref="B578:G578"/>
    <mergeCell ref="B579:G579"/>
    <mergeCell ref="B599:G599"/>
    <mergeCell ref="B582:G582"/>
    <mergeCell ref="B581:G581"/>
    <mergeCell ref="A583:G585"/>
    <mergeCell ref="B586:G586"/>
    <mergeCell ref="B587:G587"/>
    <mergeCell ref="B588:G588"/>
    <mergeCell ref="B589:G589"/>
    <mergeCell ref="B605:G605"/>
    <mergeCell ref="B590:G590"/>
    <mergeCell ref="B596:G596"/>
    <mergeCell ref="B597:G597"/>
    <mergeCell ref="B598:G598"/>
    <mergeCell ref="B591:G591"/>
    <mergeCell ref="B592:G592"/>
    <mergeCell ref="B604:G604"/>
    <mergeCell ref="B603:G603"/>
    <mergeCell ref="B613:G613"/>
    <mergeCell ref="A614:G616"/>
    <mergeCell ref="B617:G617"/>
    <mergeCell ref="B606:G606"/>
    <mergeCell ref="B609:G609"/>
    <mergeCell ref="B610:G610"/>
    <mergeCell ref="B608:G608"/>
    <mergeCell ref="B607:G607"/>
    <mergeCell ref="B612:G612"/>
    <mergeCell ref="B611:G611"/>
    <mergeCell ref="B618:G618"/>
    <mergeCell ref="B619:G619"/>
    <mergeCell ref="B620:G620"/>
    <mergeCell ref="B626:G626"/>
    <mergeCell ref="B625:G625"/>
    <mergeCell ref="B621:G621"/>
    <mergeCell ref="B622:G622"/>
    <mergeCell ref="B627:G627"/>
    <mergeCell ref="B628:G628"/>
    <mergeCell ref="B629:G629"/>
    <mergeCell ref="B630:G630"/>
    <mergeCell ref="B639:G639"/>
    <mergeCell ref="B640:G640"/>
    <mergeCell ref="B631:G631"/>
    <mergeCell ref="B632:G632"/>
    <mergeCell ref="B634:G634"/>
    <mergeCell ref="B635:G635"/>
    <mergeCell ref="B490:G490"/>
    <mergeCell ref="B648:G648"/>
    <mergeCell ref="B649:G649"/>
    <mergeCell ref="B653:G653"/>
    <mergeCell ref="B645:G645"/>
    <mergeCell ref="B646:G647"/>
    <mergeCell ref="B650:G650"/>
    <mergeCell ref="B641:G641"/>
    <mergeCell ref="B642:G642"/>
    <mergeCell ref="B636:G636"/>
    <mergeCell ref="B655:G655"/>
    <mergeCell ref="A656:G658"/>
    <mergeCell ref="B659:G659"/>
    <mergeCell ref="B660:G660"/>
    <mergeCell ref="B661:G661"/>
    <mergeCell ref="B662:G662"/>
    <mergeCell ref="B663:G663"/>
    <mergeCell ref="B664:G664"/>
    <mergeCell ref="B667:G667"/>
    <mergeCell ref="B665:G665"/>
    <mergeCell ref="B666:G666"/>
    <mergeCell ref="B668:G668"/>
    <mergeCell ref="B669:G669"/>
    <mergeCell ref="B670:G670"/>
    <mergeCell ref="B671:G671"/>
    <mergeCell ref="B672:G672"/>
    <mergeCell ref="B673:G673"/>
    <mergeCell ref="B674:G67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B689:G689"/>
    <mergeCell ref="B690:G690"/>
    <mergeCell ref="B691:G691"/>
    <mergeCell ref="B692:G692"/>
    <mergeCell ref="B693:G693"/>
    <mergeCell ref="B694:G694"/>
    <mergeCell ref="B695:G695"/>
    <mergeCell ref="B696:G696"/>
    <mergeCell ref="A697:G698"/>
    <mergeCell ref="B704:G704"/>
    <mergeCell ref="B701:G701"/>
    <mergeCell ref="B702:G702"/>
    <mergeCell ref="B703:G703"/>
    <mergeCell ref="B699:G699"/>
    <mergeCell ref="B700:G700"/>
    <mergeCell ref="B705:G705"/>
    <mergeCell ref="B706:G706"/>
    <mergeCell ref="B707:G707"/>
    <mergeCell ref="B708:G708"/>
    <mergeCell ref="B710:G710"/>
    <mergeCell ref="B711:G711"/>
    <mergeCell ref="B712:G712"/>
    <mergeCell ref="B713:G713"/>
    <mergeCell ref="B714:G714"/>
    <mergeCell ref="B715:G715"/>
    <mergeCell ref="B716:G716"/>
    <mergeCell ref="B717:G717"/>
    <mergeCell ref="B718:G718"/>
    <mergeCell ref="B719:G719"/>
    <mergeCell ref="B759:G759"/>
    <mergeCell ref="B760:G760"/>
    <mergeCell ref="B761:G761"/>
    <mergeCell ref="B762:G762"/>
    <mergeCell ref="B763:G763"/>
    <mergeCell ref="B764:G764"/>
    <mergeCell ref="B765:G765"/>
    <mergeCell ref="B766:G766"/>
    <mergeCell ref="B767:G767"/>
    <mergeCell ref="B768:G768"/>
    <mergeCell ref="B769:G769"/>
    <mergeCell ref="B770:G770"/>
    <mergeCell ref="B771:G771"/>
    <mergeCell ref="B772:G772"/>
    <mergeCell ref="B773:G773"/>
    <mergeCell ref="B774:G774"/>
    <mergeCell ref="B775:G775"/>
    <mergeCell ref="B776:G776"/>
    <mergeCell ref="B783:G783"/>
    <mergeCell ref="B784:G784"/>
    <mergeCell ref="B777:G777"/>
    <mergeCell ref="B778:G778"/>
    <mergeCell ref="B779:G779"/>
    <mergeCell ref="B780:G780"/>
    <mergeCell ref="B790:G790"/>
    <mergeCell ref="B792:G792"/>
    <mergeCell ref="B798:G798"/>
    <mergeCell ref="B797:G797"/>
    <mergeCell ref="B796:G796"/>
    <mergeCell ref="B794:G794"/>
    <mergeCell ref="B799:G799"/>
    <mergeCell ref="B795:G795"/>
    <mergeCell ref="B793:G793"/>
    <mergeCell ref="B791:G791"/>
    <mergeCell ref="B67:G67"/>
    <mergeCell ref="B720:G720"/>
    <mergeCell ref="A721:J758"/>
    <mergeCell ref="B789:G789"/>
    <mergeCell ref="B785:G785"/>
    <mergeCell ref="B786:G786"/>
    <mergeCell ref="B787:G787"/>
    <mergeCell ref="B788:G788"/>
    <mergeCell ref="B781:G781"/>
    <mergeCell ref="B782:G782"/>
    <mergeCell ref="B651:G651"/>
    <mergeCell ref="B652:G652"/>
    <mergeCell ref="B654:G654"/>
    <mergeCell ref="B623:G623"/>
    <mergeCell ref="B624:G624"/>
    <mergeCell ref="B633:G633"/>
    <mergeCell ref="B637:G637"/>
    <mergeCell ref="B643:G643"/>
    <mergeCell ref="B644:G644"/>
    <mergeCell ref="B638:G638"/>
  </mergeCells>
  <printOptions gridLines="1"/>
  <pageMargins left="0.6" right="0.39" top="0.36" bottom="0.37" header="0.5" footer="0.5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1"/>
  <sheetViews>
    <sheetView zoomScale="85" zoomScaleNormal="85" zoomScaleSheetLayoutView="75" workbookViewId="0" topLeftCell="A1">
      <selection activeCell="A5" sqref="A1:L16384"/>
    </sheetView>
  </sheetViews>
  <sheetFormatPr defaultColWidth="9.00390625" defaultRowHeight="12.75"/>
  <cols>
    <col min="1" max="1" width="11.625" style="1" customWidth="1"/>
    <col min="2" max="6" width="9.125" style="1" customWidth="1"/>
    <col min="7" max="7" width="5.375" style="1" customWidth="1"/>
    <col min="8" max="10" width="9.75390625" style="1" customWidth="1"/>
    <col min="11" max="16384" width="9.125" style="1" customWidth="1"/>
  </cols>
  <sheetData>
    <row r="1" spans="1:10" ht="18.75" customHeight="1">
      <c r="A1" s="146" t="s">
        <v>133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8" customHeight="1">
      <c r="A2" s="134" t="s">
        <v>119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8" customHeight="1">
      <c r="A3" s="159" t="s">
        <v>121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8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</row>
    <row r="5" spans="2:10" ht="19.5" customHeight="1">
      <c r="B5" s="154"/>
      <c r="C5" s="154"/>
      <c r="D5" s="154"/>
      <c r="E5" s="154"/>
      <c r="F5" s="154"/>
      <c r="G5" s="154"/>
      <c r="H5" s="160" t="s">
        <v>713</v>
      </c>
      <c r="I5" s="160"/>
      <c r="J5" s="160"/>
    </row>
    <row r="6" spans="1:15" ht="28.5" customHeight="1">
      <c r="A6" s="58"/>
      <c r="B6" s="136"/>
      <c r="C6" s="136"/>
      <c r="D6" s="136"/>
      <c r="E6" s="136"/>
      <c r="F6" s="136"/>
      <c r="G6" s="136"/>
      <c r="H6" s="83" t="s">
        <v>0</v>
      </c>
      <c r="I6" s="83" t="s">
        <v>712</v>
      </c>
      <c r="J6" s="83" t="s">
        <v>3</v>
      </c>
      <c r="K6" s="58"/>
      <c r="L6" s="58"/>
      <c r="M6" s="58"/>
      <c r="N6" s="58"/>
      <c r="O6" s="58"/>
    </row>
    <row r="7" spans="1:15" ht="16.5" customHeight="1">
      <c r="A7" s="58"/>
      <c r="B7" s="136"/>
      <c r="C7" s="136"/>
      <c r="D7" s="136"/>
      <c r="E7" s="136"/>
      <c r="F7" s="136"/>
      <c r="G7" s="136"/>
      <c r="H7" s="72"/>
      <c r="I7" s="68"/>
      <c r="J7" s="69"/>
      <c r="K7" s="58"/>
      <c r="L7" s="58"/>
      <c r="M7" s="58"/>
      <c r="N7" s="58"/>
      <c r="O7" s="58"/>
    </row>
    <row r="8" spans="1:15" ht="16.5" customHeight="1">
      <c r="A8" s="129" t="s">
        <v>444</v>
      </c>
      <c r="B8" s="120"/>
      <c r="C8" s="120"/>
      <c r="D8" s="120"/>
      <c r="E8" s="120"/>
      <c r="F8" s="120"/>
      <c r="G8" s="120"/>
      <c r="H8" s="58"/>
      <c r="I8" s="58"/>
      <c r="J8" s="58"/>
      <c r="K8" s="58"/>
      <c r="L8" s="58"/>
      <c r="M8" s="58"/>
      <c r="N8" s="58"/>
      <c r="O8" s="58"/>
    </row>
    <row r="9" spans="1:15" ht="16.5" customHeight="1">
      <c r="A9" s="120"/>
      <c r="B9" s="120"/>
      <c r="C9" s="120"/>
      <c r="D9" s="120"/>
      <c r="E9" s="120"/>
      <c r="F9" s="120"/>
      <c r="G9" s="120"/>
      <c r="H9" s="58"/>
      <c r="I9" s="58"/>
      <c r="J9" s="15">
        <f>SUM(I11:I40)</f>
        <v>1048875</v>
      </c>
      <c r="K9" s="58"/>
      <c r="L9" s="58"/>
      <c r="M9" s="58"/>
      <c r="N9" s="58"/>
      <c r="O9" s="58"/>
    </row>
    <row r="10" spans="1:15" ht="16.5" customHeight="1">
      <c r="A10" s="59"/>
      <c r="B10" s="152"/>
      <c r="C10" s="152"/>
      <c r="D10" s="152"/>
      <c r="E10" s="152"/>
      <c r="F10" s="152"/>
      <c r="G10" s="152"/>
      <c r="H10" s="58"/>
      <c r="I10" s="58"/>
      <c r="K10" s="58"/>
      <c r="L10" s="58"/>
      <c r="M10" s="58"/>
      <c r="N10" s="58"/>
      <c r="O10" s="58"/>
    </row>
    <row r="11" spans="1:15" ht="16.5" customHeight="1">
      <c r="A11" s="60" t="s">
        <v>529</v>
      </c>
      <c r="B11" s="145" t="s">
        <v>530</v>
      </c>
      <c r="C11" s="145"/>
      <c r="D11" s="145"/>
      <c r="E11" s="145"/>
      <c r="F11" s="145"/>
      <c r="G11" s="145"/>
      <c r="H11" s="58"/>
      <c r="I11" s="58"/>
      <c r="J11" s="58"/>
      <c r="K11" s="58"/>
      <c r="L11" s="58"/>
      <c r="M11" s="58"/>
      <c r="N11" s="58"/>
      <c r="O11" s="58"/>
    </row>
    <row r="12" spans="1:15" ht="16.5" customHeight="1">
      <c r="A12" s="60"/>
      <c r="B12" s="145"/>
      <c r="C12" s="145"/>
      <c r="D12" s="145"/>
      <c r="E12" s="145"/>
      <c r="F12" s="145"/>
      <c r="G12" s="145"/>
      <c r="H12" s="63"/>
      <c r="I12" s="63"/>
      <c r="J12" s="63"/>
      <c r="K12" s="58"/>
      <c r="L12" s="58"/>
      <c r="M12" s="58"/>
      <c r="N12" s="58"/>
      <c r="O12" s="58"/>
    </row>
    <row r="13" spans="1:15" ht="16.5" customHeight="1">
      <c r="A13" s="64" t="s">
        <v>531</v>
      </c>
      <c r="B13" s="141" t="s">
        <v>532</v>
      </c>
      <c r="C13" s="141"/>
      <c r="D13" s="141"/>
      <c r="E13" s="141"/>
      <c r="F13" s="141"/>
      <c r="G13" s="141"/>
      <c r="H13" s="63"/>
      <c r="I13" s="15">
        <f>SUM(H15)</f>
        <v>1500</v>
      </c>
      <c r="J13" s="63"/>
      <c r="K13" s="58"/>
      <c r="L13" s="58"/>
      <c r="M13" s="58"/>
      <c r="N13" s="58"/>
      <c r="O13" s="58"/>
    </row>
    <row r="14" spans="1:15" ht="16.5" customHeight="1">
      <c r="A14" s="64"/>
      <c r="B14" s="138"/>
      <c r="C14" s="138"/>
      <c r="D14" s="138"/>
      <c r="E14" s="138"/>
      <c r="F14" s="138"/>
      <c r="G14" s="138"/>
      <c r="H14" s="63"/>
      <c r="I14" s="15"/>
      <c r="J14" s="63"/>
      <c r="K14" s="58"/>
      <c r="L14" s="58"/>
      <c r="M14" s="58"/>
      <c r="N14" s="58"/>
      <c r="O14" s="58"/>
    </row>
    <row r="15" spans="1:15" ht="16.5" customHeight="1">
      <c r="A15" s="64"/>
      <c r="B15" s="135" t="s">
        <v>132</v>
      </c>
      <c r="C15" s="135"/>
      <c r="D15" s="135"/>
      <c r="E15" s="135"/>
      <c r="F15" s="135"/>
      <c r="G15" s="135"/>
      <c r="H15" s="63">
        <f>SUM(Wydatki!H13:H14)</f>
        <v>1500</v>
      </c>
      <c r="I15" s="63"/>
      <c r="J15" s="63"/>
      <c r="K15" s="58"/>
      <c r="L15" s="58"/>
      <c r="M15" s="58"/>
      <c r="N15" s="58"/>
      <c r="O15" s="58"/>
    </row>
    <row r="16" spans="1:15" ht="16.5" customHeight="1">
      <c r="A16" s="64"/>
      <c r="B16" s="126"/>
      <c r="C16" s="126"/>
      <c r="D16" s="126"/>
      <c r="E16" s="126"/>
      <c r="F16" s="126"/>
      <c r="G16" s="126"/>
      <c r="H16" s="63"/>
      <c r="I16" s="63"/>
      <c r="J16" s="63"/>
      <c r="K16" s="58"/>
      <c r="L16" s="58"/>
      <c r="M16" s="58"/>
      <c r="N16" s="58"/>
      <c r="O16" s="58"/>
    </row>
    <row r="17" spans="1:15" ht="16.5" customHeight="1">
      <c r="A17" s="60"/>
      <c r="B17" s="145"/>
      <c r="C17" s="145"/>
      <c r="D17" s="145"/>
      <c r="E17" s="145"/>
      <c r="F17" s="145"/>
      <c r="G17" s="145"/>
      <c r="H17" s="63"/>
      <c r="I17" s="63"/>
      <c r="J17" s="63"/>
      <c r="K17" s="58"/>
      <c r="L17" s="58"/>
      <c r="M17" s="58"/>
      <c r="N17" s="58"/>
      <c r="O17" s="58"/>
    </row>
    <row r="18" spans="1:15" ht="31.5" customHeight="1">
      <c r="A18" s="82" t="s">
        <v>534</v>
      </c>
      <c r="B18" s="123" t="s">
        <v>535</v>
      </c>
      <c r="C18" s="123"/>
      <c r="D18" s="123"/>
      <c r="E18" s="123"/>
      <c r="F18" s="123"/>
      <c r="G18" s="123"/>
      <c r="H18" s="63"/>
      <c r="I18" s="15">
        <f>SUM(H20,H23)</f>
        <v>852405</v>
      </c>
      <c r="J18" s="58"/>
      <c r="K18" s="58"/>
      <c r="L18" s="58"/>
      <c r="M18" s="58"/>
      <c r="N18" s="58"/>
      <c r="O18" s="58"/>
    </row>
    <row r="19" spans="1:15" ht="16.5" customHeight="1">
      <c r="A19" s="64"/>
      <c r="B19" s="121"/>
      <c r="C19" s="121"/>
      <c r="D19" s="121"/>
      <c r="E19" s="121"/>
      <c r="F19" s="121"/>
      <c r="G19" s="121"/>
      <c r="H19" s="63"/>
      <c r="I19" s="63"/>
      <c r="J19" s="58"/>
      <c r="K19" s="58"/>
      <c r="L19" s="58"/>
      <c r="M19" s="58"/>
      <c r="N19" s="58"/>
      <c r="O19" s="58"/>
    </row>
    <row r="20" spans="1:15" ht="16.5" customHeight="1">
      <c r="A20" s="76"/>
      <c r="B20" s="135" t="s">
        <v>692</v>
      </c>
      <c r="C20" s="135"/>
      <c r="D20" s="135"/>
      <c r="E20" s="135"/>
      <c r="F20" s="135"/>
      <c r="G20" s="135"/>
      <c r="H20" s="63">
        <f>SUM(Wydatki!H19,Wydatki!H20,Wydatki!H21,Wydatki!H22,Wydatki!H23,Wydatki!H24,Wydatki!H25,Wydatki!H26,Wydatki!H34:H50)</f>
        <v>85680</v>
      </c>
      <c r="J20" s="58"/>
      <c r="K20" s="58"/>
      <c r="L20" s="58"/>
      <c r="M20" s="58"/>
      <c r="N20" s="58"/>
      <c r="O20" s="58"/>
    </row>
    <row r="21" spans="1:15" ht="16.5" customHeight="1">
      <c r="A21" s="65"/>
      <c r="B21" s="135" t="s">
        <v>693</v>
      </c>
      <c r="C21" s="135"/>
      <c r="D21" s="135"/>
      <c r="E21" s="135"/>
      <c r="F21" s="135"/>
      <c r="G21" s="135"/>
      <c r="H21" s="63">
        <f>SUM(Wydatki!H34,Wydatki!H35)</f>
        <v>14850</v>
      </c>
      <c r="I21" s="63"/>
      <c r="J21" s="58"/>
      <c r="K21" s="58"/>
      <c r="L21" s="58"/>
      <c r="M21" s="58"/>
      <c r="N21" s="58"/>
      <c r="O21" s="58"/>
    </row>
    <row r="22" spans="1:15" ht="16.5" customHeight="1">
      <c r="A22" s="65"/>
      <c r="B22" s="135" t="s">
        <v>694</v>
      </c>
      <c r="C22" s="135"/>
      <c r="D22" s="135"/>
      <c r="E22" s="135"/>
      <c r="F22" s="135"/>
      <c r="G22" s="135"/>
      <c r="H22" s="63">
        <f>SUM(Wydatki!H22,Wydatki!H36,Wydatki!H37)</f>
        <v>3770</v>
      </c>
      <c r="I22" s="63"/>
      <c r="J22" s="58"/>
      <c r="K22" s="58"/>
      <c r="L22" s="58"/>
      <c r="M22" s="58"/>
      <c r="N22" s="58"/>
      <c r="O22" s="58"/>
    </row>
    <row r="23" spans="1:15" ht="16.5" customHeight="1">
      <c r="A23" s="65"/>
      <c r="B23" s="135" t="s">
        <v>695</v>
      </c>
      <c r="C23" s="135"/>
      <c r="D23" s="135"/>
      <c r="E23" s="135"/>
      <c r="F23" s="135"/>
      <c r="G23" s="135"/>
      <c r="H23" s="63">
        <f>SUM(Wydatki!H30,Wydatki!H51,Wydatki!H27)</f>
        <v>766725</v>
      </c>
      <c r="I23" s="63"/>
      <c r="J23" s="58"/>
      <c r="K23" s="58"/>
      <c r="L23" s="58"/>
      <c r="M23" s="58"/>
      <c r="N23" s="58"/>
      <c r="O23" s="58"/>
    </row>
    <row r="24" spans="1:15" ht="16.5" customHeight="1">
      <c r="A24" s="65"/>
      <c r="B24" s="135" t="s">
        <v>696</v>
      </c>
      <c r="C24" s="135"/>
      <c r="D24" s="135"/>
      <c r="E24" s="135"/>
      <c r="F24" s="135"/>
      <c r="G24" s="135"/>
      <c r="H24" s="63">
        <f>H23</f>
        <v>766725</v>
      </c>
      <c r="I24" s="63"/>
      <c r="J24" s="58"/>
      <c r="K24" s="58"/>
      <c r="L24" s="58"/>
      <c r="M24" s="58"/>
      <c r="N24" s="58"/>
      <c r="O24" s="58"/>
    </row>
    <row r="25" spans="1:15" ht="16.5" customHeight="1">
      <c r="A25" s="65"/>
      <c r="B25" s="135"/>
      <c r="C25" s="135"/>
      <c r="D25" s="135"/>
      <c r="E25" s="135"/>
      <c r="F25" s="135"/>
      <c r="G25" s="135"/>
      <c r="H25" s="63"/>
      <c r="I25" s="63"/>
      <c r="J25" s="58"/>
      <c r="K25" s="58"/>
      <c r="L25" s="58"/>
      <c r="M25" s="58"/>
      <c r="N25" s="58"/>
      <c r="O25" s="58"/>
    </row>
    <row r="26" spans="1:15" ht="16.5" customHeight="1">
      <c r="A26" s="65"/>
      <c r="B26" s="135"/>
      <c r="C26" s="135"/>
      <c r="D26" s="135"/>
      <c r="E26" s="135"/>
      <c r="F26" s="135"/>
      <c r="G26" s="135"/>
      <c r="H26" s="63"/>
      <c r="I26" s="63"/>
      <c r="J26" s="58"/>
      <c r="K26" s="58"/>
      <c r="L26" s="58"/>
      <c r="M26" s="58"/>
      <c r="N26" s="58"/>
      <c r="O26" s="58"/>
    </row>
    <row r="27" spans="1:15" ht="16.5" customHeight="1">
      <c r="A27" s="64" t="s">
        <v>571</v>
      </c>
      <c r="B27" s="141" t="s">
        <v>572</v>
      </c>
      <c r="C27" s="141"/>
      <c r="D27" s="141"/>
      <c r="E27" s="141"/>
      <c r="F27" s="141"/>
      <c r="G27" s="141"/>
      <c r="H27" s="63"/>
      <c r="I27" s="16">
        <f>SUM(H29)</f>
        <v>360</v>
      </c>
      <c r="J27" s="58"/>
      <c r="K27" s="58"/>
      <c r="L27" s="58"/>
      <c r="M27" s="58"/>
      <c r="N27" s="58"/>
      <c r="O27" s="58"/>
    </row>
    <row r="28" spans="1:15" ht="16.5" customHeight="1">
      <c r="A28" s="65"/>
      <c r="B28" s="146"/>
      <c r="C28" s="146"/>
      <c r="D28" s="146"/>
      <c r="E28" s="146"/>
      <c r="F28" s="146"/>
      <c r="G28" s="146"/>
      <c r="H28" s="63"/>
      <c r="J28" s="58"/>
      <c r="K28" s="58"/>
      <c r="L28" s="58"/>
      <c r="M28" s="58"/>
      <c r="N28" s="58"/>
      <c r="O28" s="58"/>
    </row>
    <row r="29" spans="1:15" ht="16.5" customHeight="1">
      <c r="A29" s="65"/>
      <c r="B29" s="135" t="s">
        <v>132</v>
      </c>
      <c r="C29" s="135"/>
      <c r="D29" s="135"/>
      <c r="E29" s="135"/>
      <c r="F29" s="135"/>
      <c r="G29" s="135"/>
      <c r="H29" s="63">
        <f>Wydatki!H55</f>
        <v>360</v>
      </c>
      <c r="I29" s="63"/>
      <c r="J29" s="58"/>
      <c r="K29" s="58"/>
      <c r="L29" s="58"/>
      <c r="M29" s="58"/>
      <c r="N29" s="58"/>
      <c r="O29" s="58"/>
    </row>
    <row r="30" spans="1:15" ht="16.5" customHeight="1">
      <c r="A30" s="65"/>
      <c r="B30" s="136"/>
      <c r="C30" s="136"/>
      <c r="D30" s="136"/>
      <c r="E30" s="136"/>
      <c r="F30" s="136"/>
      <c r="G30" s="136"/>
      <c r="H30" s="63"/>
      <c r="I30" s="63"/>
      <c r="J30" s="58"/>
      <c r="K30" s="58"/>
      <c r="L30" s="58"/>
      <c r="M30" s="58"/>
      <c r="N30" s="58"/>
      <c r="O30" s="58"/>
    </row>
    <row r="31" spans="1:15" ht="16.5" customHeight="1">
      <c r="A31" s="65"/>
      <c r="B31" s="136"/>
      <c r="C31" s="136"/>
      <c r="D31" s="136"/>
      <c r="E31" s="136"/>
      <c r="F31" s="136"/>
      <c r="G31" s="136"/>
      <c r="H31" s="63"/>
      <c r="I31" s="63"/>
      <c r="J31" s="58"/>
      <c r="K31" s="58"/>
      <c r="L31" s="58"/>
      <c r="M31" s="58"/>
      <c r="N31" s="58"/>
      <c r="O31" s="58"/>
    </row>
    <row r="32" spans="1:15" ht="48.75" customHeight="1">
      <c r="A32" s="82" t="s">
        <v>205</v>
      </c>
      <c r="B32" s="123" t="s">
        <v>4</v>
      </c>
      <c r="C32" s="123"/>
      <c r="D32" s="123"/>
      <c r="E32" s="123"/>
      <c r="F32" s="123"/>
      <c r="G32" s="123"/>
      <c r="H32" s="63"/>
      <c r="I32" s="16">
        <f>SUM(H34)</f>
        <v>193510</v>
      </c>
      <c r="J32" s="58"/>
      <c r="K32" s="58"/>
      <c r="L32" s="58"/>
      <c r="M32" s="58"/>
      <c r="N32" s="58"/>
      <c r="O32" s="58"/>
    </row>
    <row r="33" spans="1:15" ht="16.5" customHeight="1">
      <c r="A33" s="65"/>
      <c r="B33" s="136"/>
      <c r="C33" s="136"/>
      <c r="D33" s="136"/>
      <c r="E33" s="136"/>
      <c r="F33" s="136"/>
      <c r="G33" s="136"/>
      <c r="H33" s="63"/>
      <c r="I33" s="63"/>
      <c r="J33" s="58"/>
      <c r="K33" s="58"/>
      <c r="L33" s="58"/>
      <c r="M33" s="58"/>
      <c r="N33" s="58"/>
      <c r="O33" s="58"/>
    </row>
    <row r="34" spans="1:15" ht="16.5" customHeight="1">
      <c r="A34" s="65"/>
      <c r="B34" s="135" t="s">
        <v>695</v>
      </c>
      <c r="C34" s="135"/>
      <c r="D34" s="135"/>
      <c r="E34" s="135"/>
      <c r="F34" s="135"/>
      <c r="G34" s="135"/>
      <c r="H34" s="63">
        <f>SUM(Wydatki!H59:H60)</f>
        <v>193510</v>
      </c>
      <c r="I34" s="63"/>
      <c r="J34" s="58"/>
      <c r="K34" s="58"/>
      <c r="L34" s="58"/>
      <c r="M34" s="58"/>
      <c r="N34" s="58"/>
      <c r="O34" s="58"/>
    </row>
    <row r="35" spans="1:15" ht="16.5" customHeight="1">
      <c r="A35" s="65"/>
      <c r="B35" s="135" t="s">
        <v>696</v>
      </c>
      <c r="C35" s="135"/>
      <c r="D35" s="135"/>
      <c r="E35" s="135"/>
      <c r="F35" s="135"/>
      <c r="G35" s="135"/>
      <c r="H35" s="63">
        <f>H34</f>
        <v>193510</v>
      </c>
      <c r="I35" s="63"/>
      <c r="J35" s="58"/>
      <c r="K35" s="58"/>
      <c r="L35" s="58"/>
      <c r="M35" s="58"/>
      <c r="N35" s="58"/>
      <c r="O35" s="58"/>
    </row>
    <row r="36" spans="1:15" ht="16.5" customHeight="1">
      <c r="A36" s="65"/>
      <c r="B36" s="136"/>
      <c r="C36" s="136"/>
      <c r="D36" s="136"/>
      <c r="E36" s="136"/>
      <c r="F36" s="136"/>
      <c r="G36" s="136"/>
      <c r="H36" s="63"/>
      <c r="I36" s="63"/>
      <c r="J36" s="58"/>
      <c r="K36" s="58"/>
      <c r="L36" s="58"/>
      <c r="M36" s="58"/>
      <c r="N36" s="58"/>
      <c r="O36" s="58"/>
    </row>
    <row r="37" spans="1:15" ht="16.5" customHeight="1">
      <c r="A37" s="65"/>
      <c r="B37" s="139"/>
      <c r="C37" s="139"/>
      <c r="D37" s="139"/>
      <c r="E37" s="139"/>
      <c r="F37" s="139"/>
      <c r="G37" s="139"/>
      <c r="H37" s="63"/>
      <c r="I37" s="63"/>
      <c r="J37" s="58"/>
      <c r="K37" s="58"/>
      <c r="L37" s="58"/>
      <c r="M37" s="58"/>
      <c r="N37" s="58"/>
      <c r="O37" s="58"/>
    </row>
    <row r="38" spans="1:15" ht="16.5" customHeight="1">
      <c r="A38" s="64" t="s">
        <v>574</v>
      </c>
      <c r="B38" s="141" t="s">
        <v>575</v>
      </c>
      <c r="C38" s="141"/>
      <c r="D38" s="141"/>
      <c r="E38" s="141"/>
      <c r="F38" s="141"/>
      <c r="G38" s="141"/>
      <c r="H38" s="63"/>
      <c r="I38" s="15">
        <f>SUM(H40:H41)</f>
        <v>1100</v>
      </c>
      <c r="J38" s="58"/>
      <c r="K38" s="58"/>
      <c r="L38" s="58"/>
      <c r="M38" s="58"/>
      <c r="N38" s="58"/>
      <c r="O38" s="58"/>
    </row>
    <row r="39" spans="1:15" ht="16.5" customHeight="1">
      <c r="A39" s="65"/>
      <c r="B39" s="121"/>
      <c r="C39" s="121"/>
      <c r="D39" s="121"/>
      <c r="E39" s="121"/>
      <c r="F39" s="121"/>
      <c r="G39" s="121"/>
      <c r="H39" s="63"/>
      <c r="J39" s="58"/>
      <c r="K39" s="58"/>
      <c r="L39" s="58"/>
      <c r="M39" s="58"/>
      <c r="N39" s="58"/>
      <c r="O39" s="58"/>
    </row>
    <row r="40" spans="1:15" ht="16.5" customHeight="1">
      <c r="A40" s="65"/>
      <c r="B40" s="135" t="s">
        <v>132</v>
      </c>
      <c r="C40" s="135"/>
      <c r="D40" s="135"/>
      <c r="E40" s="135"/>
      <c r="F40" s="135"/>
      <c r="G40" s="135"/>
      <c r="H40" s="63">
        <f>SUM(Wydatki!H64:H65)</f>
        <v>1100</v>
      </c>
      <c r="I40" s="63"/>
      <c r="J40" s="58"/>
      <c r="K40" s="58"/>
      <c r="L40" s="58"/>
      <c r="M40" s="58"/>
      <c r="N40" s="58"/>
      <c r="O40" s="58"/>
    </row>
    <row r="41" spans="1:15" ht="16.5" customHeight="1">
      <c r="A41" s="65"/>
      <c r="B41" s="135"/>
      <c r="C41" s="135"/>
      <c r="D41" s="135"/>
      <c r="E41" s="135"/>
      <c r="F41" s="135"/>
      <c r="G41" s="135"/>
      <c r="H41" s="63"/>
      <c r="I41" s="63"/>
      <c r="J41" s="58"/>
      <c r="K41" s="58"/>
      <c r="L41" s="58"/>
      <c r="M41" s="58"/>
      <c r="N41" s="58"/>
      <c r="O41" s="58"/>
    </row>
    <row r="42" spans="1:15" ht="16.5" customHeight="1">
      <c r="A42" s="65"/>
      <c r="B42" s="139"/>
      <c r="C42" s="139"/>
      <c r="D42" s="139"/>
      <c r="E42" s="139"/>
      <c r="F42" s="139"/>
      <c r="G42" s="139"/>
      <c r="H42" s="63"/>
      <c r="I42" s="63"/>
      <c r="J42" s="58"/>
      <c r="K42" s="58"/>
      <c r="L42" s="58"/>
      <c r="M42" s="58"/>
      <c r="N42" s="58"/>
      <c r="O42" s="58"/>
    </row>
    <row r="43" spans="1:15" ht="16.5" customHeight="1">
      <c r="A43" s="65"/>
      <c r="B43" s="139"/>
      <c r="C43" s="139"/>
      <c r="D43" s="139"/>
      <c r="E43" s="139"/>
      <c r="F43" s="139"/>
      <c r="G43" s="139"/>
      <c r="H43" s="63"/>
      <c r="I43" s="63"/>
      <c r="J43" s="58"/>
      <c r="K43" s="58"/>
      <c r="L43" s="58"/>
      <c r="M43" s="58"/>
      <c r="N43" s="58"/>
      <c r="O43" s="58"/>
    </row>
    <row r="44" spans="1:15" ht="16.5" customHeight="1">
      <c r="A44" s="59"/>
      <c r="B44" s="139"/>
      <c r="C44" s="139"/>
      <c r="D44" s="139"/>
      <c r="E44" s="139"/>
      <c r="F44" s="139"/>
      <c r="G44" s="139"/>
      <c r="H44" s="63"/>
      <c r="I44" s="63"/>
      <c r="J44" s="58"/>
      <c r="K44" s="58"/>
      <c r="L44" s="58"/>
      <c r="M44" s="58"/>
      <c r="N44" s="58"/>
      <c r="O44" s="58"/>
    </row>
    <row r="45" spans="1:15" ht="16.5" customHeight="1">
      <c r="A45" s="129" t="s">
        <v>452</v>
      </c>
      <c r="B45" s="129"/>
      <c r="C45" s="129"/>
      <c r="D45" s="129"/>
      <c r="E45" s="129"/>
      <c r="F45" s="129"/>
      <c r="G45" s="129"/>
      <c r="H45" s="63"/>
      <c r="I45" s="63"/>
      <c r="J45" s="58"/>
      <c r="K45" s="58"/>
      <c r="L45" s="58"/>
      <c r="M45" s="58"/>
      <c r="N45" s="58"/>
      <c r="O45" s="58"/>
    </row>
    <row r="46" spans="1:15" ht="16.5" customHeight="1">
      <c r="A46" s="129"/>
      <c r="B46" s="129"/>
      <c r="C46" s="129"/>
      <c r="D46" s="129"/>
      <c r="E46" s="129"/>
      <c r="F46" s="129"/>
      <c r="G46" s="129"/>
      <c r="H46" s="63"/>
      <c r="I46" s="63"/>
      <c r="J46" s="15">
        <f>SUM(I48:I58)</f>
        <v>112454</v>
      </c>
      <c r="K46" s="58"/>
      <c r="L46" s="58"/>
      <c r="M46" s="58"/>
      <c r="N46" s="58"/>
      <c r="O46" s="58"/>
    </row>
    <row r="47" spans="1:15" ht="16.5" customHeight="1">
      <c r="A47" s="59"/>
      <c r="B47" s="121"/>
      <c r="C47" s="121"/>
      <c r="D47" s="121"/>
      <c r="E47" s="121"/>
      <c r="F47" s="121"/>
      <c r="G47" s="121"/>
      <c r="H47" s="63"/>
      <c r="I47" s="63"/>
      <c r="K47" s="58"/>
      <c r="L47" s="58"/>
      <c r="M47" s="58"/>
      <c r="N47" s="58"/>
      <c r="O47" s="58"/>
    </row>
    <row r="48" spans="1:15" ht="16.5" customHeight="1">
      <c r="A48" s="60" t="s">
        <v>529</v>
      </c>
      <c r="B48" s="145" t="s">
        <v>530</v>
      </c>
      <c r="C48" s="145"/>
      <c r="D48" s="145"/>
      <c r="E48" s="145"/>
      <c r="F48" s="145"/>
      <c r="G48" s="145"/>
      <c r="H48" s="63"/>
      <c r="I48" s="63"/>
      <c r="J48" s="58"/>
      <c r="K48" s="58"/>
      <c r="L48" s="58"/>
      <c r="M48" s="58"/>
      <c r="N48" s="58"/>
      <c r="O48" s="58"/>
    </row>
    <row r="49" spans="1:15" ht="16.5" customHeight="1">
      <c r="A49" s="28"/>
      <c r="B49" s="139"/>
      <c r="C49" s="139"/>
      <c r="D49" s="139"/>
      <c r="E49" s="139"/>
      <c r="F49" s="139"/>
      <c r="G49" s="139"/>
      <c r="H49" s="63"/>
      <c r="I49" s="63"/>
      <c r="J49" s="58"/>
      <c r="K49" s="58"/>
      <c r="L49" s="58"/>
      <c r="M49" s="58"/>
      <c r="N49" s="58"/>
      <c r="O49" s="58"/>
    </row>
    <row r="50" spans="1:15" ht="16.5" customHeight="1">
      <c r="A50" s="48">
        <v>60016</v>
      </c>
      <c r="B50" s="141" t="s">
        <v>578</v>
      </c>
      <c r="C50" s="141"/>
      <c r="D50" s="141"/>
      <c r="E50" s="141"/>
      <c r="F50" s="141"/>
      <c r="G50" s="141"/>
      <c r="H50" s="63"/>
      <c r="I50" s="15">
        <f>SUM(H52,H55)</f>
        <v>112454</v>
      </c>
      <c r="J50" s="58"/>
      <c r="K50" s="58"/>
      <c r="L50" s="58"/>
      <c r="M50" s="58"/>
      <c r="N50" s="58"/>
      <c r="O50" s="58"/>
    </row>
    <row r="51" spans="1:15" ht="16.5" customHeight="1">
      <c r="A51" s="65"/>
      <c r="B51" s="121"/>
      <c r="C51" s="121"/>
      <c r="D51" s="121"/>
      <c r="E51" s="121"/>
      <c r="F51" s="121"/>
      <c r="G51" s="121"/>
      <c r="H51" s="63"/>
      <c r="J51" s="58"/>
      <c r="K51" s="58"/>
      <c r="L51" s="58"/>
      <c r="M51" s="58"/>
      <c r="N51" s="58"/>
      <c r="O51" s="58"/>
    </row>
    <row r="52" spans="1:15" ht="16.5" customHeight="1">
      <c r="A52" s="65"/>
      <c r="B52" s="135" t="s">
        <v>699</v>
      </c>
      <c r="C52" s="135"/>
      <c r="D52" s="135"/>
      <c r="E52" s="135"/>
      <c r="F52" s="135"/>
      <c r="G52" s="135"/>
      <c r="H52" s="63">
        <f>SUM(Wydatki!H76:H89)</f>
        <v>70130</v>
      </c>
      <c r="I52" s="63"/>
      <c r="J52" s="58"/>
      <c r="K52" s="58"/>
      <c r="L52" s="58"/>
      <c r="M52" s="58"/>
      <c r="N52" s="58"/>
      <c r="O52" s="58"/>
    </row>
    <row r="53" spans="1:15" ht="16.5" customHeight="1">
      <c r="A53" s="65"/>
      <c r="B53" s="135" t="s">
        <v>693</v>
      </c>
      <c r="C53" s="135"/>
      <c r="D53" s="135"/>
      <c r="E53" s="135"/>
      <c r="F53" s="135"/>
      <c r="G53" s="135"/>
      <c r="H53" s="63">
        <f>SUM(Wydatki!H76,Wydatki!H77)</f>
        <v>31400</v>
      </c>
      <c r="I53" s="63"/>
      <c r="J53" s="58"/>
      <c r="K53" s="58"/>
      <c r="L53" s="58"/>
      <c r="M53" s="58"/>
      <c r="N53" s="58"/>
      <c r="O53" s="58"/>
    </row>
    <row r="54" spans="1:15" ht="16.5" customHeight="1">
      <c r="A54" s="65"/>
      <c r="B54" s="135" t="s">
        <v>694</v>
      </c>
      <c r="C54" s="135"/>
      <c r="D54" s="135"/>
      <c r="E54" s="135"/>
      <c r="F54" s="135"/>
      <c r="G54" s="135"/>
      <c r="H54" s="63">
        <f>SUM(Wydatki!H78,Wydatki!H79)</f>
        <v>5830</v>
      </c>
      <c r="I54" s="63"/>
      <c r="J54" s="58"/>
      <c r="K54" s="58"/>
      <c r="L54" s="58"/>
      <c r="M54" s="58"/>
      <c r="N54" s="58"/>
      <c r="O54" s="58"/>
    </row>
    <row r="55" spans="1:15" ht="16.5" customHeight="1">
      <c r="A55" s="65"/>
      <c r="B55" s="135" t="s">
        <v>695</v>
      </c>
      <c r="C55" s="135"/>
      <c r="D55" s="135"/>
      <c r="E55" s="135"/>
      <c r="F55" s="135"/>
      <c r="G55" s="135"/>
      <c r="H55" s="63">
        <f>Wydatki!H90</f>
        <v>42324</v>
      </c>
      <c r="I55" s="63"/>
      <c r="J55" s="58"/>
      <c r="K55" s="58"/>
      <c r="L55" s="58"/>
      <c r="M55" s="58"/>
      <c r="N55" s="58"/>
      <c r="O55" s="58"/>
    </row>
    <row r="56" spans="1:15" ht="16.5" customHeight="1">
      <c r="A56" s="65"/>
      <c r="B56" s="135" t="s">
        <v>696</v>
      </c>
      <c r="C56" s="135"/>
      <c r="D56" s="135"/>
      <c r="E56" s="135"/>
      <c r="F56" s="135"/>
      <c r="G56" s="135"/>
      <c r="H56" s="63">
        <f>H55</f>
        <v>42324</v>
      </c>
      <c r="I56" s="63"/>
      <c r="J56" s="58"/>
      <c r="K56" s="58"/>
      <c r="L56" s="58"/>
      <c r="M56" s="58"/>
      <c r="N56" s="58"/>
      <c r="O56" s="58"/>
    </row>
    <row r="57" spans="1:15" ht="16.5" customHeight="1">
      <c r="A57" s="65"/>
      <c r="B57" s="135"/>
      <c r="C57" s="135"/>
      <c r="D57" s="135"/>
      <c r="E57" s="135"/>
      <c r="F57" s="135"/>
      <c r="G57" s="135"/>
      <c r="H57" s="63"/>
      <c r="I57" s="63"/>
      <c r="J57" s="58"/>
      <c r="K57" s="58"/>
      <c r="L57" s="58"/>
      <c r="M57" s="58"/>
      <c r="N57" s="58"/>
      <c r="O57" s="58"/>
    </row>
    <row r="58" spans="1:15" ht="16.5" customHeight="1">
      <c r="A58" s="65"/>
      <c r="B58" s="135"/>
      <c r="C58" s="135"/>
      <c r="D58" s="135"/>
      <c r="E58" s="135"/>
      <c r="F58" s="135"/>
      <c r="G58" s="135"/>
      <c r="H58" s="63"/>
      <c r="I58" s="63"/>
      <c r="J58" s="58"/>
      <c r="K58" s="58"/>
      <c r="L58" s="58"/>
      <c r="M58" s="58"/>
      <c r="N58" s="58"/>
      <c r="O58" s="58"/>
    </row>
    <row r="59" spans="1:15" ht="16.5" customHeight="1">
      <c r="A59" s="65"/>
      <c r="B59" s="135"/>
      <c r="C59" s="135"/>
      <c r="D59" s="135"/>
      <c r="E59" s="135"/>
      <c r="F59" s="135"/>
      <c r="G59" s="135"/>
      <c r="H59" s="63"/>
      <c r="I59" s="63"/>
      <c r="J59" s="58"/>
      <c r="K59" s="58"/>
      <c r="L59" s="58"/>
      <c r="M59" s="58"/>
      <c r="N59" s="58"/>
      <c r="O59" s="58"/>
    </row>
    <row r="60" spans="1:15" ht="16.5" customHeight="1">
      <c r="A60" s="129" t="s">
        <v>590</v>
      </c>
      <c r="B60" s="129"/>
      <c r="C60" s="129"/>
      <c r="D60" s="129"/>
      <c r="E60" s="129"/>
      <c r="F60" s="129"/>
      <c r="G60" s="129"/>
      <c r="H60" s="63"/>
      <c r="I60" s="63"/>
      <c r="J60" s="58"/>
      <c r="K60" s="58"/>
      <c r="L60" s="58"/>
      <c r="M60" s="58"/>
      <c r="N60" s="58"/>
      <c r="O60" s="58"/>
    </row>
    <row r="61" spans="1:15" ht="16.5" customHeight="1">
      <c r="A61" s="129"/>
      <c r="B61" s="129"/>
      <c r="C61" s="129"/>
      <c r="D61" s="129"/>
      <c r="E61" s="129"/>
      <c r="F61" s="129"/>
      <c r="G61" s="129"/>
      <c r="H61" s="63"/>
      <c r="I61" s="63"/>
      <c r="J61" s="103">
        <f>SUM(I64:I68)</f>
        <v>19800</v>
      </c>
      <c r="K61" s="58"/>
      <c r="L61" s="58"/>
      <c r="M61" s="58"/>
      <c r="N61" s="58"/>
      <c r="O61" s="58"/>
    </row>
    <row r="62" spans="1:15" ht="16.5" customHeight="1">
      <c r="A62" s="65"/>
      <c r="B62" s="121"/>
      <c r="C62" s="121"/>
      <c r="D62" s="121"/>
      <c r="E62" s="121"/>
      <c r="F62" s="121"/>
      <c r="G62" s="121"/>
      <c r="H62" s="63"/>
      <c r="I62" s="63"/>
      <c r="K62" s="58"/>
      <c r="L62" s="58"/>
      <c r="M62" s="58"/>
      <c r="N62" s="58"/>
      <c r="O62" s="58"/>
    </row>
    <row r="63" spans="1:15" ht="16.5" customHeight="1">
      <c r="A63" s="60" t="s">
        <v>529</v>
      </c>
      <c r="B63" s="145" t="s">
        <v>530</v>
      </c>
      <c r="C63" s="145"/>
      <c r="D63" s="145"/>
      <c r="E63" s="145"/>
      <c r="F63" s="145"/>
      <c r="G63" s="145"/>
      <c r="H63" s="63"/>
      <c r="I63" s="63"/>
      <c r="J63" s="58"/>
      <c r="K63" s="58"/>
      <c r="L63" s="58"/>
      <c r="M63" s="58"/>
      <c r="N63" s="58"/>
      <c r="O63" s="58"/>
    </row>
    <row r="64" spans="1:15" ht="16.5" customHeight="1">
      <c r="A64" s="65"/>
      <c r="B64" s="135"/>
      <c r="C64" s="135"/>
      <c r="D64" s="135"/>
      <c r="E64" s="135"/>
      <c r="F64" s="135"/>
      <c r="G64" s="135"/>
      <c r="H64" s="63"/>
      <c r="I64" s="63"/>
      <c r="J64" s="58"/>
      <c r="K64" s="58"/>
      <c r="L64" s="58"/>
      <c r="M64" s="58"/>
      <c r="N64" s="58"/>
      <c r="O64" s="58"/>
    </row>
    <row r="65" spans="1:15" ht="16.5" customHeight="1">
      <c r="A65" s="48">
        <v>63095</v>
      </c>
      <c r="B65" s="141" t="s">
        <v>575</v>
      </c>
      <c r="C65" s="141"/>
      <c r="D65" s="141"/>
      <c r="E65" s="141"/>
      <c r="F65" s="141"/>
      <c r="G65" s="141"/>
      <c r="H65" s="63"/>
      <c r="I65" s="15">
        <f>SUM(H66:H68)</f>
        <v>19800</v>
      </c>
      <c r="J65" s="58"/>
      <c r="K65" s="58"/>
      <c r="L65" s="58"/>
      <c r="M65" s="58"/>
      <c r="N65" s="58"/>
      <c r="O65" s="58"/>
    </row>
    <row r="66" spans="1:15" ht="16.5" customHeight="1">
      <c r="A66" s="65"/>
      <c r="B66" s="121"/>
      <c r="C66" s="121"/>
      <c r="D66" s="121"/>
      <c r="E66" s="121"/>
      <c r="F66" s="121"/>
      <c r="G66" s="121"/>
      <c r="H66" s="63"/>
      <c r="J66" s="58"/>
      <c r="K66" s="58"/>
      <c r="L66" s="58"/>
      <c r="M66" s="58"/>
      <c r="N66" s="58"/>
      <c r="O66" s="58"/>
    </row>
    <row r="67" spans="1:15" ht="16.5" customHeight="1">
      <c r="A67" s="65"/>
      <c r="B67" s="135" t="s">
        <v>132</v>
      </c>
      <c r="C67" s="135"/>
      <c r="D67" s="135"/>
      <c r="E67" s="135"/>
      <c r="F67" s="135"/>
      <c r="G67" s="135"/>
      <c r="H67" s="63">
        <f>SUM(Wydatki!H100:H103)</f>
        <v>19800</v>
      </c>
      <c r="I67" s="63"/>
      <c r="J67" s="58"/>
      <c r="K67" s="58"/>
      <c r="L67" s="58"/>
      <c r="M67" s="58"/>
      <c r="N67" s="58"/>
      <c r="O67" s="58"/>
    </row>
    <row r="68" spans="1:15" ht="16.5" customHeight="1">
      <c r="A68" s="65"/>
      <c r="B68" s="135"/>
      <c r="C68" s="135"/>
      <c r="D68" s="135"/>
      <c r="E68" s="135"/>
      <c r="F68" s="135"/>
      <c r="G68" s="135"/>
      <c r="H68" s="63"/>
      <c r="I68" s="63"/>
      <c r="J68" s="58"/>
      <c r="K68" s="58"/>
      <c r="L68" s="58"/>
      <c r="M68" s="58"/>
      <c r="N68" s="58"/>
      <c r="O68" s="58"/>
    </row>
    <row r="69" spans="1:15" ht="16.5" customHeight="1">
      <c r="A69" s="65"/>
      <c r="B69" s="135"/>
      <c r="C69" s="135"/>
      <c r="D69" s="135"/>
      <c r="E69" s="135"/>
      <c r="F69" s="135"/>
      <c r="G69" s="135"/>
      <c r="H69" s="63"/>
      <c r="I69" s="63"/>
      <c r="J69" s="58"/>
      <c r="K69" s="58"/>
      <c r="L69" s="58"/>
      <c r="M69" s="58"/>
      <c r="N69" s="58"/>
      <c r="O69" s="58"/>
    </row>
    <row r="70" spans="1:15" ht="16.5" customHeight="1">
      <c r="A70" s="65"/>
      <c r="B70" s="136"/>
      <c r="C70" s="136"/>
      <c r="D70" s="136"/>
      <c r="E70" s="136"/>
      <c r="F70" s="136"/>
      <c r="G70" s="136"/>
      <c r="H70" s="63"/>
      <c r="I70" s="63"/>
      <c r="J70" s="58"/>
      <c r="K70" s="58"/>
      <c r="L70" s="58"/>
      <c r="M70" s="58"/>
      <c r="N70" s="58"/>
      <c r="O70" s="58"/>
    </row>
    <row r="71" spans="1:15" ht="16.5" customHeight="1">
      <c r="A71" s="122" t="s">
        <v>5</v>
      </c>
      <c r="B71" s="122"/>
      <c r="C71" s="122"/>
      <c r="D71" s="122"/>
      <c r="E71" s="122"/>
      <c r="F71" s="122"/>
      <c r="G71" s="122"/>
      <c r="H71" s="63"/>
      <c r="I71" s="63"/>
      <c r="J71" s="58"/>
      <c r="K71" s="58"/>
      <c r="L71" s="58"/>
      <c r="M71" s="58"/>
      <c r="N71" s="58"/>
      <c r="O71" s="58"/>
    </row>
    <row r="72" spans="1:15" ht="27" customHeight="1">
      <c r="A72" s="122"/>
      <c r="B72" s="122"/>
      <c r="C72" s="122"/>
      <c r="D72" s="122"/>
      <c r="E72" s="122"/>
      <c r="F72" s="122"/>
      <c r="G72" s="122"/>
      <c r="H72" s="63"/>
      <c r="I72" s="63"/>
      <c r="J72" s="15">
        <f>SUM(I74:I89)</f>
        <v>71900</v>
      </c>
      <c r="K72" s="58"/>
      <c r="L72" s="58"/>
      <c r="M72" s="58"/>
      <c r="N72" s="58"/>
      <c r="O72" s="58"/>
    </row>
    <row r="73" spans="1:15" ht="16.5" customHeight="1">
      <c r="A73" s="46"/>
      <c r="B73" s="121"/>
      <c r="C73" s="121"/>
      <c r="D73" s="121"/>
      <c r="E73" s="121"/>
      <c r="F73" s="121"/>
      <c r="G73" s="121"/>
      <c r="H73" s="63"/>
      <c r="I73" s="63"/>
      <c r="K73" s="58"/>
      <c r="L73" s="58"/>
      <c r="M73" s="58"/>
      <c r="N73" s="58"/>
      <c r="O73" s="58"/>
    </row>
    <row r="74" spans="1:15" ht="16.5" customHeight="1">
      <c r="A74" s="60" t="s">
        <v>529</v>
      </c>
      <c r="B74" s="145" t="s">
        <v>530</v>
      </c>
      <c r="C74" s="145"/>
      <c r="D74" s="145"/>
      <c r="E74" s="145"/>
      <c r="F74" s="145"/>
      <c r="G74" s="145"/>
      <c r="H74" s="63"/>
      <c r="I74" s="63"/>
      <c r="J74" s="58"/>
      <c r="K74" s="58"/>
      <c r="L74" s="58"/>
      <c r="M74" s="58"/>
      <c r="N74" s="58"/>
      <c r="O74" s="58"/>
    </row>
    <row r="75" spans="1:15" ht="16.5" customHeight="1">
      <c r="A75" s="65"/>
      <c r="B75" s="135"/>
      <c r="C75" s="135"/>
      <c r="D75" s="135"/>
      <c r="E75" s="135"/>
      <c r="F75" s="135"/>
      <c r="G75" s="135"/>
      <c r="H75" s="63"/>
      <c r="I75" s="63"/>
      <c r="J75" s="58"/>
      <c r="K75" s="58"/>
      <c r="L75" s="58"/>
      <c r="M75" s="58"/>
      <c r="N75" s="58"/>
      <c r="O75" s="58"/>
    </row>
    <row r="76" spans="1:15" ht="16.5" customHeight="1">
      <c r="A76" s="48">
        <v>70005</v>
      </c>
      <c r="B76" s="141" t="s">
        <v>593</v>
      </c>
      <c r="C76" s="141"/>
      <c r="D76" s="141"/>
      <c r="E76" s="141"/>
      <c r="F76" s="141"/>
      <c r="G76" s="141"/>
      <c r="H76" s="63"/>
      <c r="I76" s="15">
        <f>SUM(H78:H79)</f>
        <v>12000</v>
      </c>
      <c r="J76" s="58"/>
      <c r="K76" s="58"/>
      <c r="L76" s="58"/>
      <c r="M76" s="58"/>
      <c r="N76" s="58"/>
      <c r="O76" s="58"/>
    </row>
    <row r="77" spans="1:15" ht="16.5" customHeight="1">
      <c r="A77" s="65"/>
      <c r="B77" s="121"/>
      <c r="C77" s="121"/>
      <c r="D77" s="121"/>
      <c r="E77" s="121"/>
      <c r="F77" s="121"/>
      <c r="G77" s="121"/>
      <c r="H77" s="63"/>
      <c r="J77" s="58"/>
      <c r="K77" s="58"/>
      <c r="L77" s="58"/>
      <c r="M77" s="58"/>
      <c r="N77" s="58"/>
      <c r="O77" s="58"/>
    </row>
    <row r="78" spans="1:15" ht="16.5" customHeight="1">
      <c r="A78" s="65"/>
      <c r="B78" s="135" t="s">
        <v>697</v>
      </c>
      <c r="C78" s="135"/>
      <c r="D78" s="135"/>
      <c r="E78" s="135"/>
      <c r="F78" s="135"/>
      <c r="G78" s="135"/>
      <c r="H78" s="63">
        <f>SUM(Wydatki!H113:H117,Wydatki!H119)</f>
        <v>10000</v>
      </c>
      <c r="I78" s="63"/>
      <c r="J78" s="58"/>
      <c r="K78" s="58"/>
      <c r="L78" s="58"/>
      <c r="M78" s="58"/>
      <c r="N78" s="58"/>
      <c r="O78" s="58"/>
    </row>
    <row r="79" spans="1:15" ht="16.5" customHeight="1">
      <c r="A79" s="65"/>
      <c r="B79" s="135" t="s">
        <v>695</v>
      </c>
      <c r="C79" s="135"/>
      <c r="D79" s="135"/>
      <c r="E79" s="135"/>
      <c r="F79" s="135"/>
      <c r="G79" s="135"/>
      <c r="H79" s="63">
        <f>Wydatki!H118</f>
        <v>2000</v>
      </c>
      <c r="I79" s="63"/>
      <c r="J79" s="58"/>
      <c r="K79" s="58"/>
      <c r="L79" s="58"/>
      <c r="M79" s="58"/>
      <c r="N79" s="58"/>
      <c r="O79" s="58"/>
    </row>
    <row r="80" spans="1:15" ht="16.5" customHeight="1">
      <c r="A80" s="65"/>
      <c r="B80" s="135" t="s">
        <v>698</v>
      </c>
      <c r="C80" s="135"/>
      <c r="D80" s="135"/>
      <c r="E80" s="135"/>
      <c r="F80" s="135"/>
      <c r="G80" s="135"/>
      <c r="H80" s="63">
        <f>H79</f>
        <v>2000</v>
      </c>
      <c r="I80" s="63"/>
      <c r="J80" s="58"/>
      <c r="K80" s="58"/>
      <c r="L80" s="58"/>
      <c r="M80" s="58"/>
      <c r="N80" s="58"/>
      <c r="O80" s="58"/>
    </row>
    <row r="81" spans="1:15" ht="16.5" customHeight="1">
      <c r="A81" s="65"/>
      <c r="B81" s="136"/>
      <c r="C81" s="136"/>
      <c r="D81" s="136"/>
      <c r="E81" s="136"/>
      <c r="F81" s="136"/>
      <c r="G81" s="136"/>
      <c r="H81" s="63"/>
      <c r="I81" s="63"/>
      <c r="J81" s="58"/>
      <c r="K81" s="58"/>
      <c r="L81" s="58"/>
      <c r="M81" s="58"/>
      <c r="N81" s="58"/>
      <c r="O81" s="58"/>
    </row>
    <row r="82" spans="1:15" ht="16.5" customHeight="1">
      <c r="A82" s="65"/>
      <c r="B82" s="135"/>
      <c r="C82" s="135"/>
      <c r="D82" s="135"/>
      <c r="E82" s="135"/>
      <c r="F82" s="135"/>
      <c r="G82" s="135"/>
      <c r="H82" s="63"/>
      <c r="I82" s="63"/>
      <c r="J82" s="58"/>
      <c r="K82" s="58"/>
      <c r="L82" s="58"/>
      <c r="M82" s="58"/>
      <c r="N82" s="58"/>
      <c r="O82" s="58"/>
    </row>
    <row r="83" spans="1:15" ht="16.5" customHeight="1">
      <c r="A83" s="48">
        <v>70095</v>
      </c>
      <c r="B83" s="141" t="s">
        <v>575</v>
      </c>
      <c r="C83" s="141"/>
      <c r="D83" s="141"/>
      <c r="E83" s="141"/>
      <c r="F83" s="141"/>
      <c r="G83" s="141"/>
      <c r="H83" s="63"/>
      <c r="I83" s="15">
        <f>SUM(H85)</f>
        <v>59900</v>
      </c>
      <c r="J83" s="58"/>
      <c r="K83" s="58"/>
      <c r="L83" s="58"/>
      <c r="M83" s="58"/>
      <c r="N83" s="58"/>
      <c r="O83" s="58"/>
    </row>
    <row r="84" spans="1:15" ht="16.5" customHeight="1">
      <c r="A84" s="65"/>
      <c r="B84" s="121"/>
      <c r="C84" s="121"/>
      <c r="D84" s="121"/>
      <c r="E84" s="121"/>
      <c r="F84" s="121"/>
      <c r="G84" s="121"/>
      <c r="H84" s="63"/>
      <c r="J84" s="58"/>
      <c r="K84" s="58"/>
      <c r="L84" s="58"/>
      <c r="M84" s="58"/>
      <c r="N84" s="58"/>
      <c r="O84" s="58"/>
    </row>
    <row r="85" spans="1:15" ht="16.5" customHeight="1">
      <c r="A85" s="65"/>
      <c r="B85" s="135" t="s">
        <v>134</v>
      </c>
      <c r="C85" s="135"/>
      <c r="D85" s="135"/>
      <c r="E85" s="135"/>
      <c r="F85" s="135"/>
      <c r="G85" s="135"/>
      <c r="H85" s="63">
        <f>SUM(Wydatki!H124:H138)</f>
        <v>59900</v>
      </c>
      <c r="I85" s="63"/>
      <c r="J85" s="58"/>
      <c r="K85" s="58"/>
      <c r="L85" s="58"/>
      <c r="M85" s="58"/>
      <c r="N85" s="58"/>
      <c r="O85" s="58"/>
    </row>
    <row r="86" spans="1:15" ht="16.5" customHeight="1">
      <c r="A86" s="65"/>
      <c r="B86" s="135" t="s">
        <v>693</v>
      </c>
      <c r="C86" s="135"/>
      <c r="D86" s="135"/>
      <c r="E86" s="135"/>
      <c r="F86" s="135"/>
      <c r="G86" s="135"/>
      <c r="H86" s="63">
        <f>Wydatki!H133</f>
        <v>32000</v>
      </c>
      <c r="I86" s="63"/>
      <c r="J86" s="58"/>
      <c r="K86" s="58"/>
      <c r="L86" s="58"/>
      <c r="M86" s="58"/>
      <c r="N86" s="58"/>
      <c r="O86" s="58"/>
    </row>
    <row r="87" spans="1:15" ht="16.5" customHeight="1">
      <c r="A87" s="65"/>
      <c r="B87" s="135" t="s">
        <v>694</v>
      </c>
      <c r="C87" s="135"/>
      <c r="D87" s="135"/>
      <c r="E87" s="135"/>
      <c r="F87" s="135"/>
      <c r="G87" s="135"/>
      <c r="H87" s="63">
        <f>SUM(Wydatki!H134:H135)</f>
        <v>6800</v>
      </c>
      <c r="I87" s="63"/>
      <c r="J87" s="58"/>
      <c r="K87" s="58"/>
      <c r="L87" s="58"/>
      <c r="M87" s="58"/>
      <c r="N87" s="58"/>
      <c r="O87" s="58"/>
    </row>
    <row r="88" spans="1:15" ht="16.5" customHeight="1">
      <c r="A88" s="65"/>
      <c r="B88" s="135"/>
      <c r="C88" s="135"/>
      <c r="D88" s="135"/>
      <c r="E88" s="135"/>
      <c r="F88" s="135"/>
      <c r="G88" s="135"/>
      <c r="H88" s="63"/>
      <c r="I88" s="63"/>
      <c r="J88" s="58"/>
      <c r="K88" s="58"/>
      <c r="L88" s="58"/>
      <c r="M88" s="58"/>
      <c r="N88" s="58"/>
      <c r="O88" s="58"/>
    </row>
    <row r="89" spans="1:15" ht="16.5" customHeight="1">
      <c r="A89" s="65"/>
      <c r="B89" s="135"/>
      <c r="C89" s="135"/>
      <c r="D89" s="135"/>
      <c r="E89" s="135"/>
      <c r="F89" s="135"/>
      <c r="G89" s="135"/>
      <c r="H89" s="63"/>
      <c r="I89" s="63"/>
      <c r="J89" s="58"/>
      <c r="K89" s="58"/>
      <c r="L89" s="58"/>
      <c r="M89" s="58"/>
      <c r="N89" s="58"/>
      <c r="O89" s="58"/>
    </row>
    <row r="90" spans="1:15" ht="16.5" customHeight="1">
      <c r="A90" s="65"/>
      <c r="B90" s="135"/>
      <c r="C90" s="135"/>
      <c r="D90" s="135"/>
      <c r="E90" s="135"/>
      <c r="F90" s="135"/>
      <c r="G90" s="135"/>
      <c r="H90" s="63"/>
      <c r="I90" s="63"/>
      <c r="J90" s="58"/>
      <c r="K90" s="58"/>
      <c r="L90" s="58"/>
      <c r="M90" s="58"/>
      <c r="N90" s="58"/>
      <c r="O90" s="58"/>
    </row>
    <row r="91" spans="1:15" ht="16.5" customHeight="1">
      <c r="A91" s="129" t="s">
        <v>481</v>
      </c>
      <c r="B91" s="129"/>
      <c r="C91" s="129"/>
      <c r="D91" s="129"/>
      <c r="E91" s="129"/>
      <c r="F91" s="129"/>
      <c r="G91" s="129"/>
      <c r="H91" s="63"/>
      <c r="I91" s="63"/>
      <c r="J91" s="58"/>
      <c r="K91" s="58"/>
      <c r="L91" s="58"/>
      <c r="M91" s="58"/>
      <c r="N91" s="58"/>
      <c r="O91" s="58"/>
    </row>
    <row r="92" spans="1:15" ht="16.5" customHeight="1">
      <c r="A92" s="129"/>
      <c r="B92" s="129"/>
      <c r="C92" s="129"/>
      <c r="D92" s="129"/>
      <c r="E92" s="129"/>
      <c r="F92" s="129"/>
      <c r="G92" s="129"/>
      <c r="H92" s="63"/>
      <c r="I92" s="63"/>
      <c r="J92" s="15">
        <f>SUM(I94:I100)</f>
        <v>80000</v>
      </c>
      <c r="K92" s="58"/>
      <c r="L92" s="58"/>
      <c r="M92" s="58"/>
      <c r="N92" s="58"/>
      <c r="O92" s="58"/>
    </row>
    <row r="93" spans="1:15" ht="16.5" customHeight="1">
      <c r="A93" s="46"/>
      <c r="B93" s="121"/>
      <c r="C93" s="121"/>
      <c r="D93" s="121"/>
      <c r="E93" s="121"/>
      <c r="F93" s="121"/>
      <c r="G93" s="121"/>
      <c r="H93" s="63"/>
      <c r="I93" s="63"/>
      <c r="K93" s="58"/>
      <c r="L93" s="58"/>
      <c r="M93" s="58"/>
      <c r="N93" s="58"/>
      <c r="O93" s="58"/>
    </row>
    <row r="94" spans="1:15" ht="16.5" customHeight="1">
      <c r="A94" s="60" t="s">
        <v>529</v>
      </c>
      <c r="B94" s="145" t="s">
        <v>530</v>
      </c>
      <c r="C94" s="145"/>
      <c r="D94" s="145"/>
      <c r="E94" s="145"/>
      <c r="F94" s="145"/>
      <c r="G94" s="145"/>
      <c r="H94" s="63"/>
      <c r="I94" s="63"/>
      <c r="J94" s="58"/>
      <c r="K94" s="58"/>
      <c r="L94" s="58"/>
      <c r="M94" s="58"/>
      <c r="N94" s="58"/>
      <c r="O94" s="58"/>
    </row>
    <row r="95" spans="1:15" ht="16.5" customHeight="1">
      <c r="A95" s="65"/>
      <c r="B95" s="135"/>
      <c r="C95" s="135"/>
      <c r="D95" s="135"/>
      <c r="E95" s="135"/>
      <c r="F95" s="135"/>
      <c r="G95" s="135"/>
      <c r="H95" s="63"/>
      <c r="I95" s="63"/>
      <c r="J95" s="58"/>
      <c r="K95" s="58"/>
      <c r="L95" s="58"/>
      <c r="M95" s="58"/>
      <c r="N95" s="58"/>
      <c r="O95" s="58"/>
    </row>
    <row r="96" spans="1:15" ht="16.5" customHeight="1">
      <c r="A96" s="48">
        <v>71003</v>
      </c>
      <c r="B96" s="141" t="s">
        <v>613</v>
      </c>
      <c r="C96" s="141"/>
      <c r="D96" s="141"/>
      <c r="E96" s="141"/>
      <c r="F96" s="141"/>
      <c r="G96" s="141"/>
      <c r="H96" s="63"/>
      <c r="I96" s="15">
        <f>SUM(H98:H98)</f>
        <v>80000</v>
      </c>
      <c r="J96" s="58"/>
      <c r="K96" s="58"/>
      <c r="L96" s="58"/>
      <c r="M96" s="58"/>
      <c r="N96" s="58"/>
      <c r="O96" s="58"/>
    </row>
    <row r="97" spans="1:15" ht="16.5" customHeight="1">
      <c r="A97" s="48"/>
      <c r="B97" s="121"/>
      <c r="C97" s="121"/>
      <c r="D97" s="121"/>
      <c r="E97" s="121"/>
      <c r="F97" s="121"/>
      <c r="G97" s="121"/>
      <c r="H97" s="63"/>
      <c r="J97" s="58"/>
      <c r="K97" s="58"/>
      <c r="L97" s="58"/>
      <c r="M97" s="58"/>
      <c r="N97" s="58"/>
      <c r="O97" s="58"/>
    </row>
    <row r="98" spans="1:15" ht="16.5" customHeight="1">
      <c r="A98" s="65"/>
      <c r="B98" s="135" t="s">
        <v>132</v>
      </c>
      <c r="C98" s="135"/>
      <c r="D98" s="135"/>
      <c r="E98" s="135"/>
      <c r="F98" s="135"/>
      <c r="G98" s="135"/>
      <c r="H98" s="63">
        <f>SUM(Wydatki!H149:H152)</f>
        <v>80000</v>
      </c>
      <c r="I98" s="63"/>
      <c r="J98" s="58"/>
      <c r="K98" s="58"/>
      <c r="L98" s="58"/>
      <c r="M98" s="58"/>
      <c r="N98" s="58"/>
      <c r="O98" s="58"/>
    </row>
    <row r="99" spans="1:15" ht="16.5" customHeight="1">
      <c r="A99" s="28"/>
      <c r="B99" s="107"/>
      <c r="C99" s="107"/>
      <c r="D99" s="107"/>
      <c r="E99" s="107"/>
      <c r="F99" s="107"/>
      <c r="G99" s="107"/>
      <c r="H99" s="58"/>
      <c r="I99" s="63"/>
      <c r="J99" s="58"/>
      <c r="K99" s="58"/>
      <c r="L99" s="58"/>
      <c r="M99" s="58"/>
      <c r="N99" s="58"/>
      <c r="O99" s="58"/>
    </row>
    <row r="100" spans="1:15" ht="16.5" customHeight="1">
      <c r="A100" s="65"/>
      <c r="B100" s="135"/>
      <c r="C100" s="135"/>
      <c r="D100" s="135"/>
      <c r="E100" s="135"/>
      <c r="F100" s="135"/>
      <c r="G100" s="135"/>
      <c r="H100" s="63"/>
      <c r="I100" s="63"/>
      <c r="J100" s="58"/>
      <c r="K100" s="58"/>
      <c r="L100" s="58"/>
      <c r="M100" s="58"/>
      <c r="N100" s="58"/>
      <c r="O100" s="58"/>
    </row>
    <row r="101" spans="1:15" ht="16.5" customHeight="1">
      <c r="A101" s="65"/>
      <c r="B101" s="135"/>
      <c r="C101" s="135"/>
      <c r="D101" s="135"/>
      <c r="E101" s="135"/>
      <c r="F101" s="135"/>
      <c r="G101" s="135"/>
      <c r="H101" s="63"/>
      <c r="I101" s="63"/>
      <c r="J101" s="58"/>
      <c r="K101" s="58"/>
      <c r="L101" s="58"/>
      <c r="M101" s="58"/>
      <c r="N101" s="58"/>
      <c r="O101" s="58"/>
    </row>
    <row r="102" spans="1:15" ht="16.5" customHeight="1">
      <c r="A102" s="122" t="s">
        <v>482</v>
      </c>
      <c r="B102" s="122"/>
      <c r="C102" s="122"/>
      <c r="D102" s="122"/>
      <c r="E102" s="122"/>
      <c r="F102" s="122"/>
      <c r="G102" s="122"/>
      <c r="H102" s="63"/>
      <c r="I102" s="63"/>
      <c r="J102" s="58"/>
      <c r="K102" s="58"/>
      <c r="L102" s="58"/>
      <c r="M102" s="58"/>
      <c r="N102" s="58"/>
      <c r="O102" s="58"/>
    </row>
    <row r="103" spans="1:15" ht="24.75" customHeight="1">
      <c r="A103" s="122"/>
      <c r="B103" s="122"/>
      <c r="C103" s="122"/>
      <c r="D103" s="122"/>
      <c r="E103" s="122"/>
      <c r="F103" s="122"/>
      <c r="G103" s="122"/>
      <c r="H103" s="63"/>
      <c r="I103" s="63"/>
      <c r="J103" s="15">
        <f>SUM(I105:I134)</f>
        <v>670810</v>
      </c>
      <c r="K103" s="58"/>
      <c r="L103" s="58"/>
      <c r="M103" s="58"/>
      <c r="N103" s="58"/>
      <c r="O103" s="58"/>
    </row>
    <row r="104" spans="1:15" ht="16.5" customHeight="1">
      <c r="A104" s="65"/>
      <c r="B104" s="121"/>
      <c r="C104" s="121"/>
      <c r="D104" s="121"/>
      <c r="E104" s="121"/>
      <c r="F104" s="121"/>
      <c r="G104" s="121"/>
      <c r="H104" s="63"/>
      <c r="I104" s="63"/>
      <c r="J104" s="58"/>
      <c r="K104" s="58"/>
      <c r="L104" s="58"/>
      <c r="M104" s="58"/>
      <c r="N104" s="58"/>
      <c r="O104" s="58"/>
    </row>
    <row r="105" spans="1:15" ht="16.5" customHeight="1">
      <c r="A105" s="60" t="s">
        <v>529</v>
      </c>
      <c r="B105" s="145" t="s">
        <v>530</v>
      </c>
      <c r="C105" s="145"/>
      <c r="D105" s="145"/>
      <c r="E105" s="145"/>
      <c r="F105" s="145"/>
      <c r="G105" s="145"/>
      <c r="H105" s="63"/>
      <c r="I105" s="63"/>
      <c r="K105" s="58"/>
      <c r="L105" s="58"/>
      <c r="M105" s="58"/>
      <c r="N105" s="58"/>
      <c r="O105" s="58"/>
    </row>
    <row r="106" spans="1:15" ht="16.5" customHeight="1">
      <c r="A106" s="65"/>
      <c r="B106" s="135"/>
      <c r="C106" s="135"/>
      <c r="D106" s="135"/>
      <c r="E106" s="135"/>
      <c r="F106" s="135"/>
      <c r="G106" s="135"/>
      <c r="H106" s="63"/>
      <c r="I106" s="63"/>
      <c r="J106" s="58"/>
      <c r="K106" s="58"/>
      <c r="L106" s="58"/>
      <c r="M106" s="58"/>
      <c r="N106" s="58"/>
      <c r="O106" s="58"/>
    </row>
    <row r="107" spans="1:15" ht="16.5" customHeight="1">
      <c r="A107" s="48">
        <v>75011</v>
      </c>
      <c r="B107" s="141" t="s">
        <v>614</v>
      </c>
      <c r="C107" s="141"/>
      <c r="D107" s="141"/>
      <c r="E107" s="141"/>
      <c r="F107" s="141"/>
      <c r="G107" s="141"/>
      <c r="H107" s="63"/>
      <c r="I107" s="15">
        <f>SUM(H109,H112)</f>
        <v>32800</v>
      </c>
      <c r="J107" s="58"/>
      <c r="K107" s="58"/>
      <c r="L107" s="58"/>
      <c r="M107" s="58"/>
      <c r="N107" s="58"/>
      <c r="O107" s="58"/>
    </row>
    <row r="108" spans="1:15" ht="16.5" customHeight="1">
      <c r="A108" s="65"/>
      <c r="B108" s="121"/>
      <c r="C108" s="121"/>
      <c r="D108" s="121"/>
      <c r="E108" s="121"/>
      <c r="F108" s="121"/>
      <c r="G108" s="121"/>
      <c r="H108" s="63"/>
      <c r="J108" s="58"/>
      <c r="K108" s="58"/>
      <c r="L108" s="58"/>
      <c r="M108" s="58"/>
      <c r="N108" s="58"/>
      <c r="O108" s="58"/>
    </row>
    <row r="109" spans="1:15" ht="16.5" customHeight="1">
      <c r="A109" s="65"/>
      <c r="B109" s="135" t="s">
        <v>134</v>
      </c>
      <c r="C109" s="135"/>
      <c r="D109" s="135"/>
      <c r="E109" s="135"/>
      <c r="F109" s="135"/>
      <c r="G109" s="135"/>
      <c r="H109" s="63">
        <f>SUM(Wydatki!H163:H165)</f>
        <v>27800</v>
      </c>
      <c r="I109" s="63"/>
      <c r="J109" s="58"/>
      <c r="K109" s="58"/>
      <c r="L109" s="58"/>
      <c r="M109" s="58"/>
      <c r="N109" s="58"/>
      <c r="O109" s="58"/>
    </row>
    <row r="110" spans="1:15" ht="16.5" customHeight="1">
      <c r="A110" s="65"/>
      <c r="B110" s="135" t="s">
        <v>135</v>
      </c>
      <c r="C110" s="135"/>
      <c r="D110" s="135"/>
      <c r="E110" s="135"/>
      <c r="F110" s="135"/>
      <c r="G110" s="135"/>
      <c r="H110" s="63">
        <f>Wydatki!H163</f>
        <v>23200</v>
      </c>
      <c r="I110" s="63"/>
      <c r="J110" s="58"/>
      <c r="K110" s="58"/>
      <c r="L110" s="58"/>
      <c r="M110" s="58"/>
      <c r="N110" s="58"/>
      <c r="O110" s="58"/>
    </row>
    <row r="111" spans="1:15" ht="16.5" customHeight="1">
      <c r="A111" s="65"/>
      <c r="B111" s="135" t="s">
        <v>383</v>
      </c>
      <c r="C111" s="135"/>
      <c r="D111" s="135"/>
      <c r="E111" s="135"/>
      <c r="F111" s="135"/>
      <c r="G111" s="135"/>
      <c r="H111" s="63">
        <f>SUM(Wydatki!H164:H165)</f>
        <v>4600</v>
      </c>
      <c r="I111" s="63"/>
      <c r="J111" s="58"/>
      <c r="K111" s="58"/>
      <c r="L111" s="58"/>
      <c r="M111" s="58"/>
      <c r="N111" s="58"/>
      <c r="O111" s="58"/>
    </row>
    <row r="112" spans="1:15" ht="16.5" customHeight="1">
      <c r="A112" s="65"/>
      <c r="B112" s="135" t="s">
        <v>695</v>
      </c>
      <c r="C112" s="135"/>
      <c r="D112" s="135"/>
      <c r="E112" s="135"/>
      <c r="F112" s="135"/>
      <c r="G112" s="135"/>
      <c r="H112" s="63">
        <f>Wydatki!H166</f>
        <v>5000</v>
      </c>
      <c r="I112" s="63"/>
      <c r="J112" s="58"/>
      <c r="K112" s="58"/>
      <c r="L112" s="58"/>
      <c r="M112" s="58"/>
      <c r="N112" s="58"/>
      <c r="O112" s="58"/>
    </row>
    <row r="113" spans="1:15" ht="16.5" customHeight="1">
      <c r="A113" s="65"/>
      <c r="B113" s="115" t="s">
        <v>210</v>
      </c>
      <c r="C113" s="135"/>
      <c r="D113" s="135"/>
      <c r="E113" s="135"/>
      <c r="F113" s="135"/>
      <c r="G113" s="135"/>
      <c r="H113" s="63">
        <f>H112</f>
        <v>5000</v>
      </c>
      <c r="I113" s="63"/>
      <c r="J113" s="58"/>
      <c r="K113" s="58"/>
      <c r="L113" s="58"/>
      <c r="M113" s="58"/>
      <c r="N113" s="58"/>
      <c r="O113" s="58"/>
    </row>
    <row r="114" spans="1:15" ht="16.5" customHeight="1">
      <c r="A114" s="65"/>
      <c r="B114" s="136"/>
      <c r="C114" s="136"/>
      <c r="D114" s="136"/>
      <c r="E114" s="136"/>
      <c r="F114" s="136"/>
      <c r="G114" s="136"/>
      <c r="H114" s="63"/>
      <c r="I114" s="63"/>
      <c r="J114" s="58"/>
      <c r="K114" s="58"/>
      <c r="L114" s="58"/>
      <c r="M114" s="58"/>
      <c r="N114" s="58"/>
      <c r="O114" s="58"/>
    </row>
    <row r="115" spans="1:15" ht="16.5" customHeight="1">
      <c r="A115" s="65"/>
      <c r="B115" s="135"/>
      <c r="C115" s="135"/>
      <c r="D115" s="135"/>
      <c r="E115" s="135"/>
      <c r="F115" s="135"/>
      <c r="G115" s="135"/>
      <c r="H115" s="63"/>
      <c r="I115" s="63"/>
      <c r="J115" s="58"/>
      <c r="K115" s="58"/>
      <c r="L115" s="58"/>
      <c r="M115" s="58"/>
      <c r="N115" s="58"/>
      <c r="O115" s="58"/>
    </row>
    <row r="116" spans="1:15" ht="16.5" customHeight="1">
      <c r="A116" s="48">
        <v>75022</v>
      </c>
      <c r="B116" s="141" t="s">
        <v>617</v>
      </c>
      <c r="C116" s="141"/>
      <c r="D116" s="141"/>
      <c r="E116" s="141"/>
      <c r="F116" s="141"/>
      <c r="G116" s="141"/>
      <c r="H116" s="63"/>
      <c r="I116" s="15">
        <f>SUM(H118:H119)</f>
        <v>25000</v>
      </c>
      <c r="J116" s="58"/>
      <c r="K116" s="58"/>
      <c r="L116" s="58"/>
      <c r="M116" s="58"/>
      <c r="N116" s="58"/>
      <c r="O116" s="58"/>
    </row>
    <row r="117" spans="1:15" ht="16.5" customHeight="1">
      <c r="A117" s="65"/>
      <c r="B117" s="121"/>
      <c r="C117" s="121"/>
      <c r="D117" s="121"/>
      <c r="E117" s="121"/>
      <c r="F117" s="121"/>
      <c r="G117" s="121"/>
      <c r="H117" s="63"/>
      <c r="J117" s="58"/>
      <c r="K117" s="58"/>
      <c r="L117" s="58"/>
      <c r="M117" s="58"/>
      <c r="N117" s="58"/>
      <c r="O117" s="58"/>
    </row>
    <row r="118" spans="1:15" ht="16.5" customHeight="1">
      <c r="A118" s="65"/>
      <c r="B118" s="135" t="s">
        <v>132</v>
      </c>
      <c r="C118" s="135"/>
      <c r="D118" s="135"/>
      <c r="E118" s="135"/>
      <c r="F118" s="135"/>
      <c r="G118" s="135"/>
      <c r="H118" s="63">
        <f>Wydatki!H170</f>
        <v>25000</v>
      </c>
      <c r="I118" s="63"/>
      <c r="J118" s="58"/>
      <c r="K118" s="58"/>
      <c r="L118" s="58"/>
      <c r="M118" s="58"/>
      <c r="N118" s="58"/>
      <c r="O118" s="58"/>
    </row>
    <row r="119" spans="1:15" ht="16.5" customHeight="1">
      <c r="A119" s="65"/>
      <c r="B119" s="135"/>
      <c r="C119" s="135"/>
      <c r="D119" s="135"/>
      <c r="E119" s="135"/>
      <c r="F119" s="135"/>
      <c r="G119" s="135"/>
      <c r="H119" s="63"/>
      <c r="I119" s="63"/>
      <c r="J119" s="58"/>
      <c r="K119" s="58"/>
      <c r="L119" s="58"/>
      <c r="M119" s="58"/>
      <c r="N119" s="58"/>
      <c r="O119" s="58"/>
    </row>
    <row r="120" spans="1:15" ht="16.5" customHeight="1">
      <c r="A120" s="65"/>
      <c r="B120" s="135"/>
      <c r="C120" s="135"/>
      <c r="D120" s="135"/>
      <c r="E120" s="135"/>
      <c r="F120" s="135"/>
      <c r="G120" s="135"/>
      <c r="H120" s="63"/>
      <c r="I120" s="63"/>
      <c r="J120" s="58"/>
      <c r="K120" s="58"/>
      <c r="L120" s="58"/>
      <c r="M120" s="58"/>
      <c r="N120" s="58"/>
      <c r="O120" s="58"/>
    </row>
    <row r="121" spans="1:15" ht="16.5" customHeight="1">
      <c r="A121" s="48">
        <v>75023</v>
      </c>
      <c r="B121" s="141" t="s">
        <v>619</v>
      </c>
      <c r="C121" s="141"/>
      <c r="D121" s="141"/>
      <c r="E121" s="141"/>
      <c r="F121" s="141"/>
      <c r="G121" s="141"/>
      <c r="H121" s="63"/>
      <c r="I121" s="15">
        <f>SUM(H123)</f>
        <v>594310</v>
      </c>
      <c r="J121" s="58"/>
      <c r="K121" s="58"/>
      <c r="L121" s="58"/>
      <c r="M121" s="58"/>
      <c r="N121" s="58"/>
      <c r="O121" s="58"/>
    </row>
    <row r="122" spans="1:15" ht="16.5" customHeight="1">
      <c r="A122" s="65"/>
      <c r="B122" s="121"/>
      <c r="C122" s="121"/>
      <c r="D122" s="121"/>
      <c r="E122" s="121"/>
      <c r="F122" s="121"/>
      <c r="G122" s="121"/>
      <c r="H122" s="63"/>
      <c r="J122" s="58"/>
      <c r="K122" s="58"/>
      <c r="L122" s="58"/>
      <c r="M122" s="58"/>
      <c r="N122" s="58"/>
      <c r="O122" s="58"/>
    </row>
    <row r="123" spans="1:15" ht="16.5" customHeight="1">
      <c r="A123" s="65"/>
      <c r="B123" s="135" t="s">
        <v>134</v>
      </c>
      <c r="C123" s="135"/>
      <c r="D123" s="135"/>
      <c r="E123" s="135"/>
      <c r="F123" s="135"/>
      <c r="G123" s="135"/>
      <c r="H123" s="63">
        <f>SUM(Wydatki!H174:H208)</f>
        <v>594310</v>
      </c>
      <c r="I123" s="63"/>
      <c r="J123" s="58"/>
      <c r="K123" s="77"/>
      <c r="L123" s="58"/>
      <c r="M123" s="58"/>
      <c r="N123" s="58"/>
      <c r="O123" s="58"/>
    </row>
    <row r="124" spans="1:15" ht="16.5" customHeight="1">
      <c r="A124" s="65"/>
      <c r="B124" s="135" t="s">
        <v>135</v>
      </c>
      <c r="C124" s="135"/>
      <c r="D124" s="135"/>
      <c r="E124" s="135"/>
      <c r="F124" s="135"/>
      <c r="G124" s="135"/>
      <c r="H124" s="63">
        <f>SUM(Wydatki!H174:H175)</f>
        <v>391000</v>
      </c>
      <c r="I124" s="63"/>
      <c r="J124" s="58"/>
      <c r="K124" s="63"/>
      <c r="L124" s="58"/>
      <c r="M124" s="58"/>
      <c r="N124" s="58"/>
      <c r="O124" s="58"/>
    </row>
    <row r="125" spans="1:15" ht="16.5" customHeight="1">
      <c r="A125" s="65"/>
      <c r="B125" s="135" t="s">
        <v>383</v>
      </c>
      <c r="C125" s="135"/>
      <c r="D125" s="135"/>
      <c r="E125" s="135"/>
      <c r="F125" s="135"/>
      <c r="G125" s="135"/>
      <c r="H125" s="63">
        <f>SUM(Wydatki!H176:H177)</f>
        <v>75300</v>
      </c>
      <c r="I125" s="63"/>
      <c r="J125" s="58"/>
      <c r="K125" s="58"/>
      <c r="L125" s="58"/>
      <c r="M125" s="58"/>
      <c r="N125" s="58"/>
      <c r="O125" s="58"/>
    </row>
    <row r="126" spans="1:15" ht="16.5" customHeight="1">
      <c r="A126" s="65"/>
      <c r="B126" s="135"/>
      <c r="C126" s="135"/>
      <c r="D126" s="135"/>
      <c r="E126" s="135"/>
      <c r="F126" s="135"/>
      <c r="G126" s="135"/>
      <c r="H126" s="63"/>
      <c r="I126" s="63"/>
      <c r="J126" s="58"/>
      <c r="K126" s="58"/>
      <c r="L126" s="58"/>
      <c r="M126" s="58"/>
      <c r="N126" s="58"/>
      <c r="O126" s="58"/>
    </row>
    <row r="127" spans="1:15" ht="16.5" customHeight="1">
      <c r="A127" s="65"/>
      <c r="B127" s="136"/>
      <c r="C127" s="136"/>
      <c r="D127" s="136"/>
      <c r="E127" s="136"/>
      <c r="F127" s="136"/>
      <c r="G127" s="136"/>
      <c r="H127" s="63"/>
      <c r="I127" s="63"/>
      <c r="J127" s="58"/>
      <c r="K127" s="58"/>
      <c r="L127" s="58"/>
      <c r="M127" s="58"/>
      <c r="N127" s="58"/>
      <c r="O127" s="58"/>
    </row>
    <row r="128" spans="1:15" ht="32.25" customHeight="1">
      <c r="A128" s="75">
        <v>75075</v>
      </c>
      <c r="B128" s="123" t="s">
        <v>338</v>
      </c>
      <c r="C128" s="123"/>
      <c r="D128" s="123"/>
      <c r="E128" s="123"/>
      <c r="F128" s="123"/>
      <c r="G128" s="123"/>
      <c r="H128" s="63"/>
      <c r="I128" s="15">
        <f>SUM(H130)</f>
        <v>2500</v>
      </c>
      <c r="J128" s="58"/>
      <c r="K128" s="58"/>
      <c r="L128" s="58"/>
      <c r="M128" s="58"/>
      <c r="N128" s="58"/>
      <c r="O128" s="58"/>
    </row>
    <row r="129" spans="1:15" ht="16.5" customHeight="1">
      <c r="A129" s="75"/>
      <c r="B129" s="150"/>
      <c r="C129" s="150"/>
      <c r="D129" s="150"/>
      <c r="E129" s="150"/>
      <c r="F129" s="150"/>
      <c r="G129" s="150"/>
      <c r="H129" s="63"/>
      <c r="I129" s="63"/>
      <c r="J129" s="58"/>
      <c r="K129" s="58"/>
      <c r="L129" s="58"/>
      <c r="M129" s="58"/>
      <c r="N129" s="58"/>
      <c r="O129" s="58"/>
    </row>
    <row r="130" spans="1:15" ht="16.5" customHeight="1">
      <c r="A130" s="65"/>
      <c r="B130" s="135" t="s">
        <v>132</v>
      </c>
      <c r="C130" s="135"/>
      <c r="D130" s="135"/>
      <c r="E130" s="135"/>
      <c r="F130" s="135"/>
      <c r="G130" s="135"/>
      <c r="H130" s="63">
        <f>Wydatki!H212</f>
        <v>2500</v>
      </c>
      <c r="I130" s="63"/>
      <c r="J130" s="58"/>
      <c r="K130" s="58"/>
      <c r="L130" s="58"/>
      <c r="M130" s="58"/>
      <c r="N130" s="58"/>
      <c r="O130" s="58"/>
    </row>
    <row r="131" spans="1:15" ht="16.5" customHeight="1">
      <c r="A131" s="65"/>
      <c r="B131" s="135"/>
      <c r="C131" s="135"/>
      <c r="D131" s="135"/>
      <c r="E131" s="135"/>
      <c r="F131" s="135"/>
      <c r="G131" s="135"/>
      <c r="H131" s="63"/>
      <c r="I131" s="63"/>
      <c r="J131" s="58"/>
      <c r="K131" s="59"/>
      <c r="L131" s="58"/>
      <c r="M131" s="58"/>
      <c r="N131" s="58"/>
      <c r="O131" s="58"/>
    </row>
    <row r="132" spans="1:15" ht="16.5" customHeight="1">
      <c r="A132" s="48">
        <v>75095</v>
      </c>
      <c r="B132" s="141" t="s">
        <v>575</v>
      </c>
      <c r="C132" s="141"/>
      <c r="D132" s="141"/>
      <c r="E132" s="141"/>
      <c r="F132" s="141"/>
      <c r="G132" s="141"/>
      <c r="H132" s="63"/>
      <c r="I132" s="15">
        <f>SUM(H134)</f>
        <v>16200</v>
      </c>
      <c r="J132" s="58"/>
      <c r="K132" s="58"/>
      <c r="L132" s="58"/>
      <c r="M132" s="58"/>
      <c r="N132" s="58"/>
      <c r="O132" s="58"/>
    </row>
    <row r="133" spans="1:15" ht="16.5" customHeight="1">
      <c r="A133" s="65"/>
      <c r="B133" s="121"/>
      <c r="C133" s="121"/>
      <c r="D133" s="121"/>
      <c r="E133" s="121"/>
      <c r="F133" s="121"/>
      <c r="G133" s="121"/>
      <c r="H133" s="63"/>
      <c r="J133" s="58"/>
      <c r="K133" s="58"/>
      <c r="L133" s="58"/>
      <c r="M133" s="58"/>
      <c r="N133" s="58"/>
      <c r="O133" s="58"/>
    </row>
    <row r="134" spans="1:15" ht="16.5" customHeight="1">
      <c r="A134" s="65"/>
      <c r="B134" s="135" t="s">
        <v>132</v>
      </c>
      <c r="C134" s="135"/>
      <c r="D134" s="135"/>
      <c r="E134" s="135"/>
      <c r="F134" s="135"/>
      <c r="G134" s="135"/>
      <c r="H134" s="63">
        <f>SUM(Wydatki!H216:H220)</f>
        <v>16200</v>
      </c>
      <c r="I134" s="63"/>
      <c r="J134" s="58"/>
      <c r="K134" s="58"/>
      <c r="L134" s="58"/>
      <c r="M134" s="58"/>
      <c r="N134" s="58"/>
      <c r="O134" s="58"/>
    </row>
    <row r="135" spans="1:15" ht="16.5" customHeight="1">
      <c r="A135" s="65"/>
      <c r="B135" s="135"/>
      <c r="C135" s="135"/>
      <c r="D135" s="135"/>
      <c r="E135" s="135"/>
      <c r="F135" s="135"/>
      <c r="G135" s="135"/>
      <c r="H135" s="63"/>
      <c r="I135" s="63"/>
      <c r="J135" s="58"/>
      <c r="K135" s="58"/>
      <c r="L135" s="58"/>
      <c r="M135" s="58"/>
      <c r="N135" s="58"/>
      <c r="O135" s="58"/>
    </row>
    <row r="136" spans="1:15" ht="16.5" customHeight="1">
      <c r="A136" s="65"/>
      <c r="B136" s="136"/>
      <c r="C136" s="136"/>
      <c r="D136" s="136"/>
      <c r="E136" s="136"/>
      <c r="F136" s="136"/>
      <c r="G136" s="136"/>
      <c r="H136" s="63"/>
      <c r="I136" s="63"/>
      <c r="J136" s="58"/>
      <c r="K136" s="58"/>
      <c r="L136" s="58"/>
      <c r="M136" s="58"/>
      <c r="N136" s="58"/>
      <c r="O136" s="58"/>
    </row>
    <row r="137" spans="1:15" ht="16.5" customHeight="1">
      <c r="A137" s="65"/>
      <c r="B137" s="136"/>
      <c r="C137" s="136"/>
      <c r="D137" s="136"/>
      <c r="E137" s="136"/>
      <c r="F137" s="136"/>
      <c r="G137" s="136"/>
      <c r="H137" s="63"/>
      <c r="I137" s="63"/>
      <c r="J137" s="58"/>
      <c r="K137" s="58"/>
      <c r="L137" s="58"/>
      <c r="M137" s="58"/>
      <c r="N137" s="58"/>
      <c r="O137" s="58"/>
    </row>
    <row r="138" spans="1:15" ht="16.5" customHeight="1">
      <c r="A138" s="65"/>
      <c r="B138" s="135"/>
      <c r="C138" s="135"/>
      <c r="D138" s="135"/>
      <c r="E138" s="135"/>
      <c r="F138" s="135"/>
      <c r="G138" s="135"/>
      <c r="H138" s="63"/>
      <c r="I138" s="63"/>
      <c r="J138" s="58"/>
      <c r="K138" s="58"/>
      <c r="L138" s="58"/>
      <c r="M138" s="58"/>
      <c r="N138" s="58"/>
      <c r="O138" s="58"/>
    </row>
    <row r="139" spans="1:15" ht="16.5" customHeight="1">
      <c r="A139" s="65"/>
      <c r="B139" s="135"/>
      <c r="C139" s="135"/>
      <c r="D139" s="135"/>
      <c r="E139" s="135"/>
      <c r="F139" s="135"/>
      <c r="G139" s="135"/>
      <c r="H139" s="63"/>
      <c r="I139" s="63"/>
      <c r="J139" s="58"/>
      <c r="K139" s="58"/>
      <c r="L139" s="58"/>
      <c r="M139" s="58"/>
      <c r="N139" s="58"/>
      <c r="O139" s="58"/>
    </row>
    <row r="140" spans="1:15" ht="16.5" customHeight="1">
      <c r="A140" s="124" t="s">
        <v>488</v>
      </c>
      <c r="B140" s="124"/>
      <c r="C140" s="124"/>
      <c r="D140" s="124"/>
      <c r="E140" s="124"/>
      <c r="F140" s="124"/>
      <c r="G140" s="124"/>
      <c r="H140" s="63"/>
      <c r="I140" s="63"/>
      <c r="J140" s="58"/>
      <c r="K140" s="58"/>
      <c r="L140" s="58"/>
      <c r="M140" s="58"/>
      <c r="N140" s="58"/>
      <c r="O140" s="58"/>
    </row>
    <row r="141" spans="1:15" ht="16.5" customHeight="1">
      <c r="A141" s="124"/>
      <c r="B141" s="124"/>
      <c r="C141" s="124"/>
      <c r="D141" s="124"/>
      <c r="E141" s="124"/>
      <c r="F141" s="124"/>
      <c r="G141" s="124"/>
      <c r="H141" s="63"/>
      <c r="I141" s="63"/>
      <c r="J141" s="58"/>
      <c r="K141" s="58"/>
      <c r="L141" s="58"/>
      <c r="M141" s="58"/>
      <c r="N141" s="58"/>
      <c r="O141" s="58"/>
    </row>
    <row r="142" spans="1:15" ht="16.5" customHeight="1">
      <c r="A142" s="124"/>
      <c r="B142" s="124"/>
      <c r="C142" s="124"/>
      <c r="D142" s="124"/>
      <c r="E142" s="124"/>
      <c r="F142" s="124"/>
      <c r="G142" s="124"/>
      <c r="H142" s="63"/>
      <c r="I142" s="63"/>
      <c r="J142" s="58"/>
      <c r="K142" s="58"/>
      <c r="L142" s="58"/>
      <c r="M142" s="58"/>
      <c r="N142" s="58"/>
      <c r="O142" s="58"/>
    </row>
    <row r="143" spans="1:15" ht="16.5" customHeight="1">
      <c r="A143" s="124"/>
      <c r="B143" s="124"/>
      <c r="C143" s="124"/>
      <c r="D143" s="124"/>
      <c r="E143" s="124"/>
      <c r="F143" s="124"/>
      <c r="G143" s="124"/>
      <c r="H143" s="63"/>
      <c r="I143" s="63"/>
      <c r="J143" s="58"/>
      <c r="K143" s="58"/>
      <c r="L143" s="58"/>
      <c r="M143" s="58"/>
      <c r="N143" s="58"/>
      <c r="O143" s="58"/>
    </row>
    <row r="144" spans="1:15" ht="16.5" customHeight="1">
      <c r="A144" s="124"/>
      <c r="B144" s="124"/>
      <c r="C144" s="124"/>
      <c r="D144" s="124"/>
      <c r="E144" s="124"/>
      <c r="F144" s="124"/>
      <c r="G144" s="124"/>
      <c r="H144" s="63"/>
      <c r="I144" s="63"/>
      <c r="J144" s="15">
        <f>SUM(I147:I154)</f>
        <v>410</v>
      </c>
      <c r="K144" s="58"/>
      <c r="L144" s="58"/>
      <c r="M144" s="58"/>
      <c r="N144" s="58"/>
      <c r="O144" s="58"/>
    </row>
    <row r="145" spans="1:15" ht="16.5" customHeight="1">
      <c r="A145" s="124"/>
      <c r="B145" s="124"/>
      <c r="C145" s="124"/>
      <c r="D145" s="124"/>
      <c r="E145" s="124"/>
      <c r="F145" s="124"/>
      <c r="G145" s="124"/>
      <c r="H145" s="63"/>
      <c r="I145" s="63"/>
      <c r="J145" s="58"/>
      <c r="K145" s="58"/>
      <c r="L145" s="58"/>
      <c r="M145" s="58"/>
      <c r="N145" s="58"/>
      <c r="O145" s="58"/>
    </row>
    <row r="146" spans="1:15" ht="16.5" customHeight="1">
      <c r="A146" s="65"/>
      <c r="B146" s="121"/>
      <c r="C146" s="121"/>
      <c r="D146" s="121"/>
      <c r="E146" s="121"/>
      <c r="F146" s="121"/>
      <c r="G146" s="121"/>
      <c r="H146" s="63"/>
      <c r="I146" s="63"/>
      <c r="J146" s="58"/>
      <c r="K146" s="58"/>
      <c r="L146" s="58"/>
      <c r="M146" s="58"/>
      <c r="N146" s="58"/>
      <c r="O146" s="58"/>
    </row>
    <row r="147" spans="1:15" ht="16.5" customHeight="1">
      <c r="A147" s="60" t="s">
        <v>529</v>
      </c>
      <c r="B147" s="145" t="s">
        <v>530</v>
      </c>
      <c r="C147" s="145"/>
      <c r="D147" s="145"/>
      <c r="E147" s="145"/>
      <c r="F147" s="145"/>
      <c r="G147" s="145"/>
      <c r="H147" s="63"/>
      <c r="I147" s="63"/>
      <c r="K147" s="58"/>
      <c r="L147" s="58"/>
      <c r="M147" s="58"/>
      <c r="N147" s="58"/>
      <c r="O147" s="58"/>
    </row>
    <row r="148" spans="1:15" ht="16.5" customHeight="1">
      <c r="A148" s="65"/>
      <c r="B148" s="135"/>
      <c r="C148" s="135"/>
      <c r="D148" s="135"/>
      <c r="E148" s="135"/>
      <c r="F148" s="135"/>
      <c r="G148" s="135"/>
      <c r="H148" s="63"/>
      <c r="I148" s="63"/>
      <c r="J148" s="58"/>
      <c r="K148" s="58"/>
      <c r="L148" s="58"/>
      <c r="M148" s="58"/>
      <c r="N148" s="58"/>
      <c r="O148" s="58"/>
    </row>
    <row r="149" spans="1:15" ht="51" customHeight="1">
      <c r="A149" s="75">
        <v>75101</v>
      </c>
      <c r="B149" s="123" t="s">
        <v>6</v>
      </c>
      <c r="C149" s="123"/>
      <c r="D149" s="123"/>
      <c r="E149" s="123"/>
      <c r="F149" s="123"/>
      <c r="G149" s="123"/>
      <c r="H149" s="63"/>
      <c r="I149" s="15">
        <f>SUM(H151)</f>
        <v>410</v>
      </c>
      <c r="J149" s="58"/>
      <c r="K149" s="58"/>
      <c r="L149" s="58"/>
      <c r="M149" s="58"/>
      <c r="N149" s="58"/>
      <c r="O149" s="58"/>
    </row>
    <row r="150" spans="1:15" ht="16.5" customHeight="1">
      <c r="A150" s="65"/>
      <c r="B150" s="146"/>
      <c r="C150" s="146"/>
      <c r="D150" s="146"/>
      <c r="E150" s="146"/>
      <c r="F150" s="146"/>
      <c r="G150" s="146"/>
      <c r="H150" s="63"/>
      <c r="J150" s="58"/>
      <c r="K150" s="58"/>
      <c r="L150" s="58"/>
      <c r="M150" s="58"/>
      <c r="N150" s="58"/>
      <c r="O150" s="58"/>
    </row>
    <row r="151" spans="1:15" ht="16.5" customHeight="1">
      <c r="A151" s="65"/>
      <c r="B151" s="135" t="s">
        <v>699</v>
      </c>
      <c r="C151" s="135"/>
      <c r="D151" s="135"/>
      <c r="E151" s="135"/>
      <c r="F151" s="135"/>
      <c r="G151" s="135"/>
      <c r="H151" s="63">
        <f>SUM(Wydatki!H234:H236)</f>
        <v>410</v>
      </c>
      <c r="I151" s="63"/>
      <c r="J151" s="58"/>
      <c r="K151" s="58"/>
      <c r="L151" s="58"/>
      <c r="M151" s="58"/>
      <c r="N151" s="58"/>
      <c r="O151" s="58"/>
    </row>
    <row r="152" spans="1:15" ht="16.5" customHeight="1">
      <c r="A152" s="65"/>
      <c r="B152" s="135" t="s">
        <v>383</v>
      </c>
      <c r="C152" s="135"/>
      <c r="D152" s="135"/>
      <c r="E152" s="135"/>
      <c r="F152" s="135"/>
      <c r="G152" s="135"/>
      <c r="H152" s="63">
        <f>SUM(Wydatki!H235:H236)</f>
        <v>68</v>
      </c>
      <c r="I152" s="63"/>
      <c r="J152" s="58"/>
      <c r="K152" s="58"/>
      <c r="L152" s="58"/>
      <c r="M152" s="58"/>
      <c r="N152" s="58"/>
      <c r="O152" s="58"/>
    </row>
    <row r="153" spans="1:15" ht="16.5" customHeight="1">
      <c r="A153" s="65"/>
      <c r="B153" s="135"/>
      <c r="C153" s="135"/>
      <c r="D153" s="135"/>
      <c r="E153" s="135"/>
      <c r="F153" s="135"/>
      <c r="G153" s="135"/>
      <c r="H153" s="63"/>
      <c r="I153" s="63"/>
      <c r="J153" s="58"/>
      <c r="K153" s="58"/>
      <c r="L153" s="58"/>
      <c r="M153" s="58"/>
      <c r="N153" s="58"/>
      <c r="O153" s="58"/>
    </row>
    <row r="154" spans="1:15" ht="16.5" customHeight="1">
      <c r="A154" s="65"/>
      <c r="B154" s="135"/>
      <c r="C154" s="135"/>
      <c r="D154" s="135"/>
      <c r="E154" s="135"/>
      <c r="F154" s="135"/>
      <c r="G154" s="135"/>
      <c r="H154" s="63"/>
      <c r="I154" s="63"/>
      <c r="J154" s="58"/>
      <c r="K154" s="58"/>
      <c r="L154" s="58"/>
      <c r="M154" s="58"/>
      <c r="N154" s="58"/>
      <c r="O154" s="58"/>
    </row>
    <row r="155" spans="1:15" ht="16.5" customHeight="1">
      <c r="A155" s="122" t="s">
        <v>653</v>
      </c>
      <c r="B155" s="122"/>
      <c r="C155" s="122"/>
      <c r="D155" s="122"/>
      <c r="E155" s="122"/>
      <c r="F155" s="122"/>
      <c r="G155" s="122"/>
      <c r="H155" s="63"/>
      <c r="I155" s="63"/>
      <c r="J155" s="58"/>
      <c r="K155" s="58"/>
      <c r="L155" s="58"/>
      <c r="M155" s="58"/>
      <c r="N155" s="58"/>
      <c r="O155" s="58"/>
    </row>
    <row r="156" spans="1:15" ht="16.5" customHeight="1">
      <c r="A156" s="122"/>
      <c r="B156" s="122"/>
      <c r="C156" s="122"/>
      <c r="D156" s="122"/>
      <c r="E156" s="122"/>
      <c r="F156" s="122"/>
      <c r="G156" s="122"/>
      <c r="H156" s="63"/>
      <c r="I156" s="63"/>
      <c r="J156" s="58"/>
      <c r="K156" s="58"/>
      <c r="L156" s="58"/>
      <c r="M156" s="58"/>
      <c r="N156" s="58"/>
      <c r="O156" s="58"/>
    </row>
    <row r="157" spans="1:15" ht="16.5" customHeight="1">
      <c r="A157" s="122"/>
      <c r="B157" s="122"/>
      <c r="C157" s="122"/>
      <c r="D157" s="122"/>
      <c r="E157" s="122"/>
      <c r="F157" s="122"/>
      <c r="G157" s="122"/>
      <c r="H157" s="63"/>
      <c r="I157" s="63"/>
      <c r="J157" s="15">
        <f>SUM(I160:I172)</f>
        <v>79520</v>
      </c>
      <c r="K157" s="58"/>
      <c r="L157" s="58"/>
      <c r="M157" s="58"/>
      <c r="N157" s="58"/>
      <c r="O157" s="58"/>
    </row>
    <row r="158" spans="1:15" ht="16.5" customHeight="1">
      <c r="A158" s="122"/>
      <c r="B158" s="122"/>
      <c r="C158" s="122"/>
      <c r="D158" s="122"/>
      <c r="E158" s="122"/>
      <c r="F158" s="122"/>
      <c r="G158" s="122"/>
      <c r="H158" s="63"/>
      <c r="I158" s="63"/>
      <c r="J158" s="58"/>
      <c r="K158" s="58"/>
      <c r="L158" s="58"/>
      <c r="M158" s="58"/>
      <c r="N158" s="58"/>
      <c r="O158" s="58"/>
    </row>
    <row r="159" spans="1:15" ht="16.5" customHeight="1">
      <c r="A159" s="73"/>
      <c r="B159" s="106"/>
      <c r="C159" s="106"/>
      <c r="D159" s="106"/>
      <c r="E159" s="106"/>
      <c r="F159" s="106"/>
      <c r="G159" s="106"/>
      <c r="H159" s="63"/>
      <c r="I159" s="63"/>
      <c r="J159" s="58"/>
      <c r="K159" s="58"/>
      <c r="L159" s="58"/>
      <c r="M159" s="58"/>
      <c r="N159" s="58"/>
      <c r="O159" s="58"/>
    </row>
    <row r="160" spans="1:15" ht="16.5" customHeight="1">
      <c r="A160" s="60" t="s">
        <v>529</v>
      </c>
      <c r="B160" s="145" t="s">
        <v>530</v>
      </c>
      <c r="C160" s="145"/>
      <c r="D160" s="145"/>
      <c r="E160" s="145"/>
      <c r="F160" s="145"/>
      <c r="G160" s="145"/>
      <c r="H160" s="63"/>
      <c r="I160" s="63"/>
      <c r="K160" s="58"/>
      <c r="L160" s="58"/>
      <c r="M160" s="58"/>
      <c r="N160" s="58"/>
      <c r="O160" s="58"/>
    </row>
    <row r="161" spans="1:15" ht="16.5" customHeight="1">
      <c r="A161" s="65"/>
      <c r="B161" s="135"/>
      <c r="C161" s="135"/>
      <c r="D161" s="135"/>
      <c r="E161" s="135"/>
      <c r="F161" s="135"/>
      <c r="G161" s="135"/>
      <c r="H161" s="63"/>
      <c r="I161" s="63"/>
      <c r="J161" s="58"/>
      <c r="K161" s="58"/>
      <c r="L161" s="58"/>
      <c r="M161" s="58"/>
      <c r="N161" s="58"/>
      <c r="O161" s="58"/>
    </row>
    <row r="162" spans="1:15" ht="16.5" customHeight="1">
      <c r="A162" s="48">
        <v>75412</v>
      </c>
      <c r="B162" s="141" t="s">
        <v>654</v>
      </c>
      <c r="C162" s="141"/>
      <c r="D162" s="141"/>
      <c r="E162" s="141"/>
      <c r="F162" s="141"/>
      <c r="G162" s="141"/>
      <c r="H162" s="63"/>
      <c r="I162" s="15">
        <f>SUM(H164,H166)</f>
        <v>79420</v>
      </c>
      <c r="J162" s="58"/>
      <c r="K162" s="58"/>
      <c r="L162" s="58"/>
      <c r="M162" s="58"/>
      <c r="N162" s="58"/>
      <c r="O162" s="58"/>
    </row>
    <row r="163" spans="1:15" ht="16.5" customHeight="1">
      <c r="A163" s="65"/>
      <c r="B163" s="121"/>
      <c r="C163" s="121"/>
      <c r="D163" s="121"/>
      <c r="E163" s="121"/>
      <c r="F163" s="121"/>
      <c r="G163" s="121"/>
      <c r="H163" s="63"/>
      <c r="J163" s="58"/>
      <c r="K163" s="58"/>
      <c r="L163" s="58"/>
      <c r="M163" s="58"/>
      <c r="N163" s="58"/>
      <c r="O163" s="58"/>
    </row>
    <row r="164" spans="1:15" ht="16.5" customHeight="1">
      <c r="A164" s="65"/>
      <c r="B164" s="135" t="s">
        <v>134</v>
      </c>
      <c r="C164" s="135"/>
      <c r="D164" s="135"/>
      <c r="E164" s="135"/>
      <c r="F164" s="135"/>
      <c r="G164" s="135"/>
      <c r="H164" s="63">
        <f>SUM(Wydatki!H249:H278)</f>
        <v>70920</v>
      </c>
      <c r="I164" s="63"/>
      <c r="J164" s="58"/>
      <c r="K164" s="58"/>
      <c r="L164" s="58"/>
      <c r="M164" s="58"/>
      <c r="N164" s="58"/>
      <c r="O164" s="58"/>
    </row>
    <row r="165" spans="1:15" ht="16.5" customHeight="1">
      <c r="A165" s="65"/>
      <c r="B165" s="135" t="s">
        <v>694</v>
      </c>
      <c r="C165" s="135"/>
      <c r="D165" s="135"/>
      <c r="E165" s="135"/>
      <c r="F165" s="135"/>
      <c r="G165" s="135"/>
      <c r="H165" s="63">
        <f>Wydatki!H274</f>
        <v>1400</v>
      </c>
      <c r="I165" s="63"/>
      <c r="J165" s="58"/>
      <c r="K165" s="58"/>
      <c r="L165" s="58"/>
      <c r="M165" s="58"/>
      <c r="N165" s="58"/>
      <c r="O165" s="58"/>
    </row>
    <row r="166" spans="1:15" ht="16.5" customHeight="1">
      <c r="A166" s="65"/>
      <c r="B166" s="135" t="s">
        <v>335</v>
      </c>
      <c r="C166" s="135"/>
      <c r="D166" s="135"/>
      <c r="E166" s="135"/>
      <c r="F166" s="135"/>
      <c r="G166" s="135"/>
      <c r="H166" s="63">
        <f>SUM(Wydatki!H280:H281)</f>
        <v>8500</v>
      </c>
      <c r="I166" s="63"/>
      <c r="J166" s="58"/>
      <c r="K166" s="58"/>
      <c r="L166" s="58"/>
      <c r="M166" s="58"/>
      <c r="N166" s="58"/>
      <c r="O166" s="58"/>
    </row>
    <row r="167" spans="1:15" ht="16.5" customHeight="1">
      <c r="A167" s="65"/>
      <c r="B167" s="135" t="s">
        <v>342</v>
      </c>
      <c r="C167" s="135"/>
      <c r="D167" s="135"/>
      <c r="E167" s="135"/>
      <c r="F167" s="135"/>
      <c r="G167" s="135"/>
      <c r="H167" s="63">
        <f>H166</f>
        <v>8500</v>
      </c>
      <c r="I167" s="63"/>
      <c r="J167" s="58"/>
      <c r="K167" s="58"/>
      <c r="L167" s="58"/>
      <c r="M167" s="58"/>
      <c r="N167" s="58"/>
      <c r="O167" s="58"/>
    </row>
    <row r="168" spans="1:15" ht="16.5" customHeight="1">
      <c r="A168" s="65"/>
      <c r="B168" s="135"/>
      <c r="C168" s="135"/>
      <c r="D168" s="135"/>
      <c r="E168" s="135"/>
      <c r="F168" s="135"/>
      <c r="G168" s="135"/>
      <c r="H168" s="63"/>
      <c r="I168" s="63"/>
      <c r="J168" s="58"/>
      <c r="K168" s="58"/>
      <c r="L168" s="58"/>
      <c r="M168" s="58"/>
      <c r="N168" s="58"/>
      <c r="O168" s="58"/>
    </row>
    <row r="169" spans="1:15" ht="16.5" customHeight="1">
      <c r="A169" s="48">
        <v>75414</v>
      </c>
      <c r="B169" s="141" t="s">
        <v>683</v>
      </c>
      <c r="C169" s="141"/>
      <c r="D169" s="141"/>
      <c r="E169" s="141"/>
      <c r="F169" s="141"/>
      <c r="G169" s="141"/>
      <c r="H169" s="63"/>
      <c r="I169" s="15">
        <f>SUM(H171:H172)</f>
        <v>100</v>
      </c>
      <c r="J169" s="58"/>
      <c r="K169" s="58"/>
      <c r="L169" s="58"/>
      <c r="M169" s="58"/>
      <c r="N169" s="58"/>
      <c r="O169" s="58"/>
    </row>
    <row r="170" spans="1:15" ht="16.5" customHeight="1">
      <c r="A170" s="65"/>
      <c r="B170" s="146"/>
      <c r="C170" s="146"/>
      <c r="D170" s="146"/>
      <c r="E170" s="146"/>
      <c r="F170" s="146"/>
      <c r="G170" s="146"/>
      <c r="H170" s="63"/>
      <c r="J170" s="58"/>
      <c r="K170" s="58"/>
      <c r="L170" s="58"/>
      <c r="M170" s="58"/>
      <c r="N170" s="58"/>
      <c r="O170" s="58"/>
    </row>
    <row r="171" spans="1:15" ht="16.5" customHeight="1">
      <c r="A171" s="65"/>
      <c r="B171" s="135" t="s">
        <v>132</v>
      </c>
      <c r="C171" s="135"/>
      <c r="D171" s="135"/>
      <c r="E171" s="135"/>
      <c r="F171" s="135"/>
      <c r="G171" s="135"/>
      <c r="H171" s="63">
        <f>Wydatki!H285</f>
        <v>100</v>
      </c>
      <c r="I171" s="63"/>
      <c r="J171" s="58"/>
      <c r="K171" s="58"/>
      <c r="L171" s="58"/>
      <c r="M171" s="58"/>
      <c r="N171" s="58"/>
      <c r="O171" s="58"/>
    </row>
    <row r="172" spans="1:15" ht="16.5" customHeight="1">
      <c r="A172" s="65"/>
      <c r="B172" s="135"/>
      <c r="C172" s="135"/>
      <c r="D172" s="135"/>
      <c r="E172" s="135"/>
      <c r="F172" s="135"/>
      <c r="G172" s="135"/>
      <c r="H172" s="63"/>
      <c r="I172" s="63"/>
      <c r="J172" s="58"/>
      <c r="K172" s="58"/>
      <c r="L172" s="58"/>
      <c r="M172" s="58"/>
      <c r="N172" s="58"/>
      <c r="O172" s="58"/>
    </row>
    <row r="173" spans="1:15" ht="16.5" customHeight="1">
      <c r="A173" s="65"/>
      <c r="B173" s="135"/>
      <c r="C173" s="135"/>
      <c r="D173" s="135"/>
      <c r="E173" s="135"/>
      <c r="F173" s="135"/>
      <c r="G173" s="135"/>
      <c r="H173" s="63"/>
      <c r="I173" s="63"/>
      <c r="J173" s="58"/>
      <c r="K173" s="58"/>
      <c r="L173" s="58"/>
      <c r="M173" s="58"/>
      <c r="N173" s="58"/>
      <c r="O173" s="58"/>
    </row>
    <row r="174" spans="1:15" ht="16.5" customHeight="1">
      <c r="A174" s="142" t="s">
        <v>490</v>
      </c>
      <c r="B174" s="142"/>
      <c r="C174" s="142"/>
      <c r="D174" s="142"/>
      <c r="E174" s="142"/>
      <c r="F174" s="142"/>
      <c r="G174" s="142"/>
      <c r="H174" s="63"/>
      <c r="I174" s="63"/>
      <c r="J174" s="58"/>
      <c r="K174" s="58"/>
      <c r="L174" s="58"/>
      <c r="M174" s="58"/>
      <c r="N174" s="58"/>
      <c r="O174" s="58"/>
    </row>
    <row r="175" spans="1:15" ht="16.5" customHeight="1">
      <c r="A175" s="142"/>
      <c r="B175" s="142"/>
      <c r="C175" s="142"/>
      <c r="D175" s="142"/>
      <c r="E175" s="142"/>
      <c r="F175" s="142"/>
      <c r="G175" s="142"/>
      <c r="H175" s="63"/>
      <c r="I175" s="63"/>
      <c r="J175" s="58"/>
      <c r="K175" s="58"/>
      <c r="L175" s="58"/>
      <c r="M175" s="58"/>
      <c r="N175" s="58"/>
      <c r="O175" s="58"/>
    </row>
    <row r="176" spans="1:15" ht="16.5" customHeight="1">
      <c r="A176" s="142"/>
      <c r="B176" s="142"/>
      <c r="C176" s="142"/>
      <c r="D176" s="142"/>
      <c r="E176" s="142"/>
      <c r="F176" s="142"/>
      <c r="G176" s="142"/>
      <c r="H176" s="63"/>
      <c r="I176" s="63"/>
      <c r="J176" s="58"/>
      <c r="K176" s="58"/>
      <c r="L176" s="58"/>
      <c r="M176" s="58"/>
      <c r="N176" s="58"/>
      <c r="O176" s="58"/>
    </row>
    <row r="177" spans="1:15" ht="16.5" customHeight="1">
      <c r="A177" s="142"/>
      <c r="B177" s="142"/>
      <c r="C177" s="142"/>
      <c r="D177" s="142"/>
      <c r="E177" s="142"/>
      <c r="F177" s="142"/>
      <c r="G177" s="142"/>
      <c r="H177" s="63"/>
      <c r="I177" s="63"/>
      <c r="J177" s="58"/>
      <c r="K177" s="58"/>
      <c r="L177" s="58"/>
      <c r="M177" s="58"/>
      <c r="N177" s="58"/>
      <c r="O177" s="58"/>
    </row>
    <row r="178" spans="1:15" ht="16.5" customHeight="1">
      <c r="A178" s="142"/>
      <c r="B178" s="142"/>
      <c r="C178" s="142"/>
      <c r="D178" s="142"/>
      <c r="E178" s="142"/>
      <c r="F178" s="142"/>
      <c r="G178" s="142"/>
      <c r="H178" s="63"/>
      <c r="I178" s="63"/>
      <c r="J178" s="58"/>
      <c r="K178" s="58"/>
      <c r="L178" s="58"/>
      <c r="M178" s="58"/>
      <c r="N178" s="58"/>
      <c r="O178" s="58"/>
    </row>
    <row r="179" spans="1:15" ht="16.5" customHeight="1">
      <c r="A179" s="142"/>
      <c r="B179" s="142"/>
      <c r="C179" s="142"/>
      <c r="D179" s="142"/>
      <c r="E179" s="142"/>
      <c r="F179" s="142"/>
      <c r="G179" s="142"/>
      <c r="H179" s="63"/>
      <c r="I179" s="63"/>
      <c r="J179" s="15">
        <f>SUM(I180:I187)</f>
        <v>30330</v>
      </c>
      <c r="K179" s="58"/>
      <c r="L179" s="58"/>
      <c r="M179" s="58"/>
      <c r="N179" s="58"/>
      <c r="O179" s="58"/>
    </row>
    <row r="180" spans="1:15" ht="16.5" customHeight="1">
      <c r="A180" s="142"/>
      <c r="B180" s="142"/>
      <c r="C180" s="142"/>
      <c r="D180" s="142"/>
      <c r="E180" s="142"/>
      <c r="F180" s="142"/>
      <c r="G180" s="142"/>
      <c r="H180" s="63"/>
      <c r="I180" s="63"/>
      <c r="J180" s="58"/>
      <c r="K180" s="58"/>
      <c r="L180" s="58"/>
      <c r="M180" s="58"/>
      <c r="N180" s="58"/>
      <c r="O180" s="58"/>
    </row>
    <row r="181" spans="1:15" ht="16.5" customHeight="1">
      <c r="A181" s="142"/>
      <c r="B181" s="142"/>
      <c r="C181" s="142"/>
      <c r="D181" s="142"/>
      <c r="E181" s="142"/>
      <c r="F181" s="142"/>
      <c r="G181" s="142"/>
      <c r="H181" s="63"/>
      <c r="I181" s="63"/>
      <c r="J181" s="58"/>
      <c r="K181" s="58"/>
      <c r="L181" s="58"/>
      <c r="M181" s="58"/>
      <c r="N181" s="58"/>
      <c r="O181" s="58"/>
    </row>
    <row r="182" spans="1:15" ht="16.5" customHeight="1">
      <c r="A182" s="65"/>
      <c r="B182" s="121"/>
      <c r="C182" s="121"/>
      <c r="D182" s="121"/>
      <c r="E182" s="121"/>
      <c r="F182" s="121"/>
      <c r="G182" s="121"/>
      <c r="H182" s="63"/>
      <c r="I182" s="63"/>
      <c r="J182" s="58"/>
      <c r="K182" s="58"/>
      <c r="L182" s="58"/>
      <c r="M182" s="58"/>
      <c r="N182" s="58"/>
      <c r="O182" s="58"/>
    </row>
    <row r="183" spans="1:15" ht="16.5" customHeight="1">
      <c r="A183" s="60" t="s">
        <v>529</v>
      </c>
      <c r="B183" s="145" t="s">
        <v>530</v>
      </c>
      <c r="C183" s="145"/>
      <c r="D183" s="145"/>
      <c r="E183" s="145"/>
      <c r="F183" s="145"/>
      <c r="G183" s="145"/>
      <c r="H183" s="63"/>
      <c r="I183" s="63"/>
      <c r="K183" s="58"/>
      <c r="L183" s="58"/>
      <c r="M183" s="58"/>
      <c r="N183" s="58"/>
      <c r="O183" s="58"/>
    </row>
    <row r="184" spans="1:15" ht="16.5" customHeight="1">
      <c r="A184" s="65"/>
      <c r="B184" s="135"/>
      <c r="C184" s="135"/>
      <c r="D184" s="135"/>
      <c r="E184" s="135"/>
      <c r="F184" s="135"/>
      <c r="G184" s="135"/>
      <c r="H184" s="63"/>
      <c r="I184" s="63"/>
      <c r="J184" s="58"/>
      <c r="K184" s="58"/>
      <c r="L184" s="58"/>
      <c r="M184" s="58"/>
      <c r="N184" s="58"/>
      <c r="O184" s="58"/>
    </row>
    <row r="185" spans="1:15" ht="33" customHeight="1">
      <c r="A185" s="75">
        <v>75647</v>
      </c>
      <c r="B185" s="123" t="s">
        <v>700</v>
      </c>
      <c r="C185" s="123"/>
      <c r="D185" s="123"/>
      <c r="E185" s="123"/>
      <c r="F185" s="123"/>
      <c r="G185" s="123"/>
      <c r="H185" s="63"/>
      <c r="I185" s="15">
        <f>SUM(H187)</f>
        <v>30330</v>
      </c>
      <c r="J185" s="58"/>
      <c r="K185" s="58"/>
      <c r="L185" s="58"/>
      <c r="M185" s="58"/>
      <c r="N185" s="58"/>
      <c r="O185" s="58"/>
    </row>
    <row r="186" spans="1:15" ht="16.5" customHeight="1">
      <c r="A186" s="65"/>
      <c r="B186" s="121"/>
      <c r="C186" s="121"/>
      <c r="D186" s="121"/>
      <c r="E186" s="121"/>
      <c r="F186" s="121"/>
      <c r="G186" s="121"/>
      <c r="H186" s="63"/>
      <c r="J186" s="58"/>
      <c r="K186" s="58"/>
      <c r="L186" s="58"/>
      <c r="M186" s="58"/>
      <c r="N186" s="58"/>
      <c r="O186" s="58"/>
    </row>
    <row r="187" spans="1:15" ht="16.5" customHeight="1">
      <c r="A187" s="65"/>
      <c r="B187" s="135" t="s">
        <v>134</v>
      </c>
      <c r="C187" s="135"/>
      <c r="D187" s="135"/>
      <c r="E187" s="135"/>
      <c r="F187" s="135"/>
      <c r="G187" s="135"/>
      <c r="H187" s="63">
        <f>SUM(Wydatki!H301:H305)</f>
        <v>30330</v>
      </c>
      <c r="I187" s="63"/>
      <c r="J187" s="58"/>
      <c r="K187" s="58"/>
      <c r="L187" s="58"/>
      <c r="M187" s="58"/>
      <c r="N187" s="58"/>
      <c r="O187" s="58"/>
    </row>
    <row r="188" spans="1:15" ht="16.5" customHeight="1">
      <c r="A188" s="65"/>
      <c r="B188" s="135" t="s">
        <v>693</v>
      </c>
      <c r="C188" s="135"/>
      <c r="D188" s="135"/>
      <c r="E188" s="135"/>
      <c r="F188" s="135"/>
      <c r="G188" s="135"/>
      <c r="H188" s="63">
        <f>Wydatki!H301</f>
        <v>17000</v>
      </c>
      <c r="I188" s="63"/>
      <c r="J188" s="58"/>
      <c r="K188" s="58"/>
      <c r="L188" s="58"/>
      <c r="M188" s="58"/>
      <c r="N188" s="58"/>
      <c r="O188" s="58"/>
    </row>
    <row r="189" spans="1:15" ht="16.5" customHeight="1">
      <c r="A189" s="65"/>
      <c r="B189" s="135" t="s">
        <v>694</v>
      </c>
      <c r="C189" s="135"/>
      <c r="D189" s="135"/>
      <c r="E189" s="135"/>
      <c r="F189" s="135"/>
      <c r="G189" s="135"/>
      <c r="H189" s="63">
        <f>SUM(Wydatki!H304:H305)</f>
        <v>330</v>
      </c>
      <c r="I189" s="63"/>
      <c r="J189" s="58"/>
      <c r="K189" s="58"/>
      <c r="L189" s="58"/>
      <c r="M189" s="58"/>
      <c r="N189" s="58"/>
      <c r="O189" s="58"/>
    </row>
    <row r="190" spans="1:15" ht="16.5" customHeight="1">
      <c r="A190" s="65"/>
      <c r="B190" s="135"/>
      <c r="C190" s="135"/>
      <c r="D190" s="135"/>
      <c r="E190" s="135"/>
      <c r="F190" s="135"/>
      <c r="G190" s="135"/>
      <c r="H190" s="63"/>
      <c r="I190" s="63"/>
      <c r="J190" s="58"/>
      <c r="K190" s="58"/>
      <c r="L190" s="58"/>
      <c r="M190" s="58"/>
      <c r="N190" s="58"/>
      <c r="O190" s="58"/>
    </row>
    <row r="191" spans="1:15" ht="16.5" customHeight="1">
      <c r="A191" s="65"/>
      <c r="B191" s="135"/>
      <c r="C191" s="135"/>
      <c r="D191" s="135"/>
      <c r="E191" s="135"/>
      <c r="F191" s="135"/>
      <c r="G191" s="135"/>
      <c r="H191" s="63"/>
      <c r="I191" s="63"/>
      <c r="J191" s="58"/>
      <c r="K191" s="58"/>
      <c r="L191" s="58"/>
      <c r="M191" s="58"/>
      <c r="N191" s="58"/>
      <c r="O191" s="58"/>
    </row>
    <row r="192" spans="1:15" ht="16.5" customHeight="1">
      <c r="A192" s="122" t="s">
        <v>687</v>
      </c>
      <c r="B192" s="122"/>
      <c r="C192" s="122"/>
      <c r="D192" s="122"/>
      <c r="E192" s="122"/>
      <c r="F192" s="122"/>
      <c r="G192" s="122"/>
      <c r="H192" s="63"/>
      <c r="I192" s="63"/>
      <c r="J192" s="58"/>
      <c r="K192" s="58"/>
      <c r="L192" s="58"/>
      <c r="M192" s="58"/>
      <c r="N192" s="58"/>
      <c r="O192" s="58"/>
    </row>
    <row r="193" spans="1:15" ht="27" customHeight="1">
      <c r="A193" s="122"/>
      <c r="B193" s="122"/>
      <c r="C193" s="122"/>
      <c r="D193" s="122"/>
      <c r="E193" s="122"/>
      <c r="F193" s="122"/>
      <c r="G193" s="122"/>
      <c r="H193" s="63"/>
      <c r="I193" s="63"/>
      <c r="J193" s="15">
        <f>SUM(I197:I200)</f>
        <v>123271</v>
      </c>
      <c r="K193" s="58"/>
      <c r="L193" s="58"/>
      <c r="M193" s="58"/>
      <c r="N193" s="58"/>
      <c r="O193" s="58"/>
    </row>
    <row r="194" spans="1:15" ht="16.5" customHeight="1">
      <c r="A194" s="28"/>
      <c r="B194" s="139"/>
      <c r="C194" s="139"/>
      <c r="D194" s="139"/>
      <c r="E194" s="139"/>
      <c r="F194" s="139"/>
      <c r="G194" s="139"/>
      <c r="H194" s="63"/>
      <c r="I194" s="63"/>
      <c r="J194" s="58"/>
      <c r="K194" s="58"/>
      <c r="L194" s="58"/>
      <c r="M194" s="58"/>
      <c r="N194" s="58"/>
      <c r="O194" s="58"/>
    </row>
    <row r="195" spans="1:15" ht="16.5" customHeight="1">
      <c r="A195" s="60" t="s">
        <v>529</v>
      </c>
      <c r="B195" s="145" t="s">
        <v>530</v>
      </c>
      <c r="C195" s="145"/>
      <c r="D195" s="145"/>
      <c r="E195" s="145"/>
      <c r="F195" s="145"/>
      <c r="G195" s="145"/>
      <c r="H195" s="63"/>
      <c r="I195" s="63"/>
      <c r="J195" s="58"/>
      <c r="K195" s="58"/>
      <c r="L195" s="58"/>
      <c r="M195" s="58"/>
      <c r="N195" s="58"/>
      <c r="O195" s="58"/>
    </row>
    <row r="196" spans="1:15" ht="16.5" customHeight="1">
      <c r="A196" s="65"/>
      <c r="B196" s="121"/>
      <c r="C196" s="121"/>
      <c r="D196" s="121"/>
      <c r="E196" s="121"/>
      <c r="F196" s="121"/>
      <c r="G196" s="121"/>
      <c r="H196" s="63"/>
      <c r="I196" s="63"/>
      <c r="J196" s="58"/>
      <c r="K196" s="58"/>
      <c r="L196" s="58"/>
      <c r="M196" s="58"/>
      <c r="N196" s="58"/>
      <c r="O196" s="58"/>
    </row>
    <row r="197" spans="1:15" ht="33" customHeight="1">
      <c r="A197" s="75">
        <v>75702</v>
      </c>
      <c r="B197" s="123" t="s">
        <v>688</v>
      </c>
      <c r="C197" s="123"/>
      <c r="D197" s="123"/>
      <c r="E197" s="123"/>
      <c r="F197" s="123"/>
      <c r="G197" s="123"/>
      <c r="H197" s="63"/>
      <c r="I197" s="15">
        <f>SUM(H199:H200)</f>
        <v>123271</v>
      </c>
      <c r="K197" s="58"/>
      <c r="L197" s="58"/>
      <c r="M197" s="58"/>
      <c r="N197" s="58"/>
      <c r="O197" s="58"/>
    </row>
    <row r="198" spans="1:15" ht="16.5" customHeight="1">
      <c r="A198" s="65"/>
      <c r="B198" s="121"/>
      <c r="C198" s="121"/>
      <c r="D198" s="121"/>
      <c r="E198" s="121"/>
      <c r="F198" s="121"/>
      <c r="G198" s="121"/>
      <c r="H198" s="63"/>
      <c r="J198" s="58"/>
      <c r="K198" s="58"/>
      <c r="L198" s="58"/>
      <c r="M198" s="58"/>
      <c r="N198" s="58"/>
      <c r="O198" s="58"/>
    </row>
    <row r="199" spans="1:15" ht="16.5" customHeight="1">
      <c r="A199" s="65"/>
      <c r="B199" s="135" t="s">
        <v>132</v>
      </c>
      <c r="C199" s="135"/>
      <c r="D199" s="135"/>
      <c r="E199" s="135"/>
      <c r="F199" s="135"/>
      <c r="G199" s="135"/>
      <c r="H199" s="63">
        <f>SUM(Wydatki!H316:H317)</f>
        <v>123271</v>
      </c>
      <c r="I199" s="63"/>
      <c r="J199" s="58"/>
      <c r="K199" s="59"/>
      <c r="L199" s="58"/>
      <c r="M199" s="58"/>
      <c r="N199" s="58"/>
      <c r="O199" s="58"/>
    </row>
    <row r="200" spans="1:15" ht="16.5" customHeight="1">
      <c r="A200" s="65"/>
      <c r="B200" s="135"/>
      <c r="C200" s="135"/>
      <c r="D200" s="135"/>
      <c r="E200" s="135"/>
      <c r="F200" s="135"/>
      <c r="G200" s="135"/>
      <c r="H200" s="63"/>
      <c r="I200" s="63"/>
      <c r="J200" s="58"/>
      <c r="K200" s="59"/>
      <c r="L200" s="58"/>
      <c r="M200" s="58"/>
      <c r="N200" s="58"/>
      <c r="O200" s="58"/>
    </row>
    <row r="201" spans="1:15" ht="16.5" customHeight="1">
      <c r="A201" s="65"/>
      <c r="B201" s="136"/>
      <c r="C201" s="136"/>
      <c r="D201" s="136"/>
      <c r="E201" s="136"/>
      <c r="F201" s="136"/>
      <c r="G201" s="136"/>
      <c r="H201" s="63"/>
      <c r="I201" s="63"/>
      <c r="J201" s="58"/>
      <c r="K201" s="59"/>
      <c r="L201" s="58"/>
      <c r="M201" s="58"/>
      <c r="N201" s="58"/>
      <c r="O201" s="58"/>
    </row>
    <row r="202" spans="1:15" ht="16.5" customHeight="1">
      <c r="A202" s="65"/>
      <c r="B202" s="135"/>
      <c r="C202" s="135"/>
      <c r="D202" s="135"/>
      <c r="E202" s="135"/>
      <c r="F202" s="135"/>
      <c r="G202" s="135"/>
      <c r="H202" s="63"/>
      <c r="I202" s="63"/>
      <c r="J202" s="58"/>
      <c r="K202" s="59"/>
      <c r="L202" s="58"/>
      <c r="M202" s="58"/>
      <c r="N202" s="58"/>
      <c r="O202" s="58"/>
    </row>
    <row r="203" spans="1:15" ht="16.5" customHeight="1">
      <c r="A203" s="156" t="s">
        <v>506</v>
      </c>
      <c r="B203" s="156"/>
      <c r="C203" s="156"/>
      <c r="D203" s="156"/>
      <c r="E203" s="156"/>
      <c r="F203" s="156"/>
      <c r="G203" s="156"/>
      <c r="H203" s="63"/>
      <c r="I203" s="63"/>
      <c r="J203" s="58"/>
      <c r="K203" s="59"/>
      <c r="L203" s="58"/>
      <c r="M203" s="58"/>
      <c r="N203" s="58"/>
      <c r="O203" s="58"/>
    </row>
    <row r="204" spans="1:15" ht="16.5" customHeight="1">
      <c r="A204" s="156"/>
      <c r="B204" s="156"/>
      <c r="C204" s="156"/>
      <c r="D204" s="156"/>
      <c r="E204" s="156"/>
      <c r="F204" s="156"/>
      <c r="G204" s="156"/>
      <c r="H204" s="63"/>
      <c r="I204" s="63"/>
      <c r="J204" s="15">
        <f>SUM(I208:I209)</f>
        <v>8000</v>
      </c>
      <c r="K204" s="58"/>
      <c r="L204" s="58"/>
      <c r="M204" s="58"/>
      <c r="N204" s="58"/>
      <c r="O204" s="58"/>
    </row>
    <row r="205" spans="1:15" ht="16.5" customHeight="1">
      <c r="A205" s="65"/>
      <c r="B205" s="135"/>
      <c r="C205" s="135"/>
      <c r="D205" s="135"/>
      <c r="E205" s="135"/>
      <c r="F205" s="135"/>
      <c r="G205" s="135"/>
      <c r="H205" s="63"/>
      <c r="I205" s="63"/>
      <c r="J205" s="58"/>
      <c r="K205" s="58"/>
      <c r="L205" s="58"/>
      <c r="M205" s="58"/>
      <c r="N205" s="58"/>
      <c r="O205" s="58"/>
    </row>
    <row r="206" spans="1:15" ht="16.5" customHeight="1">
      <c r="A206" s="60" t="s">
        <v>529</v>
      </c>
      <c r="B206" s="145" t="s">
        <v>530</v>
      </c>
      <c r="C206" s="145"/>
      <c r="D206" s="145"/>
      <c r="E206" s="145"/>
      <c r="F206" s="145"/>
      <c r="G206" s="145"/>
      <c r="H206" s="63"/>
      <c r="I206" s="63"/>
      <c r="J206" s="58"/>
      <c r="K206" s="58"/>
      <c r="L206" s="58"/>
      <c r="M206" s="58"/>
      <c r="N206" s="58"/>
      <c r="O206" s="58"/>
    </row>
    <row r="207" spans="1:15" ht="16.5" customHeight="1">
      <c r="A207" s="65"/>
      <c r="B207" s="121"/>
      <c r="C207" s="121"/>
      <c r="D207" s="121"/>
      <c r="E207" s="121"/>
      <c r="F207" s="121"/>
      <c r="G207" s="121"/>
      <c r="H207" s="63"/>
      <c r="I207" s="63"/>
      <c r="J207" s="58"/>
      <c r="K207" s="58"/>
      <c r="L207" s="58"/>
      <c r="M207" s="58"/>
      <c r="N207" s="58"/>
      <c r="O207" s="58"/>
    </row>
    <row r="208" spans="1:15" ht="16.5" customHeight="1">
      <c r="A208" s="48">
        <v>75818</v>
      </c>
      <c r="B208" s="141" t="s">
        <v>690</v>
      </c>
      <c r="C208" s="141"/>
      <c r="D208" s="141"/>
      <c r="E208" s="141"/>
      <c r="F208" s="141"/>
      <c r="G208" s="141"/>
      <c r="H208" s="63"/>
      <c r="I208" s="15">
        <f>SUM(H210:H211)</f>
        <v>8000</v>
      </c>
      <c r="K208" s="58"/>
      <c r="L208" s="58"/>
      <c r="M208" s="58"/>
      <c r="N208" s="58"/>
      <c r="O208" s="58"/>
    </row>
    <row r="209" spans="1:15" ht="16.5" customHeight="1">
      <c r="A209" s="65"/>
      <c r="B209" s="121"/>
      <c r="C209" s="121"/>
      <c r="D209" s="121"/>
      <c r="E209" s="121"/>
      <c r="F209" s="121"/>
      <c r="G209" s="121"/>
      <c r="H209" s="63"/>
      <c r="J209" s="58"/>
      <c r="K209" s="58"/>
      <c r="L209" s="58"/>
      <c r="M209" s="58"/>
      <c r="N209" s="58"/>
      <c r="O209" s="58"/>
    </row>
    <row r="210" spans="1:15" ht="16.5" customHeight="1">
      <c r="A210" s="65"/>
      <c r="B210" s="135" t="s">
        <v>701</v>
      </c>
      <c r="C210" s="135"/>
      <c r="D210" s="135"/>
      <c r="E210" s="135"/>
      <c r="F210" s="135"/>
      <c r="G210" s="135"/>
      <c r="H210" s="63">
        <f>Wydatki!H328</f>
        <v>8000</v>
      </c>
      <c r="I210" s="63"/>
      <c r="J210" s="58"/>
      <c r="K210" s="58"/>
      <c r="L210" s="58"/>
      <c r="M210" s="58"/>
      <c r="N210" s="58"/>
      <c r="O210" s="58"/>
    </row>
    <row r="211" spans="1:15" ht="16.5" customHeight="1">
      <c r="A211" s="65"/>
      <c r="B211" s="135"/>
      <c r="C211" s="135"/>
      <c r="D211" s="135"/>
      <c r="E211" s="135"/>
      <c r="F211" s="135"/>
      <c r="G211" s="135"/>
      <c r="H211" s="63"/>
      <c r="I211" s="63"/>
      <c r="J211" s="58"/>
      <c r="K211" s="58"/>
      <c r="L211" s="58"/>
      <c r="M211" s="58"/>
      <c r="N211" s="58"/>
      <c r="O211" s="58"/>
    </row>
    <row r="212" spans="1:15" ht="16.5" customHeight="1">
      <c r="A212" s="65"/>
      <c r="B212" s="136"/>
      <c r="C212" s="136"/>
      <c r="D212" s="136"/>
      <c r="E212" s="136"/>
      <c r="F212" s="136"/>
      <c r="G212" s="136"/>
      <c r="H212" s="63"/>
      <c r="I212" s="63"/>
      <c r="J212" s="58"/>
      <c r="K212" s="58"/>
      <c r="L212" s="58"/>
      <c r="M212" s="58"/>
      <c r="N212" s="58"/>
      <c r="O212" s="58"/>
    </row>
    <row r="213" spans="1:15" ht="16.5" customHeight="1">
      <c r="A213" s="65"/>
      <c r="B213" s="135"/>
      <c r="C213" s="135"/>
      <c r="D213" s="135"/>
      <c r="E213" s="135"/>
      <c r="F213" s="135"/>
      <c r="G213" s="135"/>
      <c r="H213" s="63"/>
      <c r="I213" s="63"/>
      <c r="J213" s="58"/>
      <c r="K213" s="58"/>
      <c r="L213" s="58"/>
      <c r="M213" s="58"/>
      <c r="N213" s="58"/>
      <c r="O213" s="58"/>
    </row>
    <row r="214" spans="1:15" ht="16.5" customHeight="1">
      <c r="A214" s="129" t="s">
        <v>7</v>
      </c>
      <c r="B214" s="129"/>
      <c r="C214" s="129"/>
      <c r="D214" s="129"/>
      <c r="E214" s="129"/>
      <c r="F214" s="129"/>
      <c r="G214" s="129"/>
      <c r="H214" s="62"/>
      <c r="I214" s="62"/>
      <c r="J214" s="58"/>
      <c r="K214" s="58"/>
      <c r="L214" s="58"/>
      <c r="M214" s="58"/>
      <c r="N214" s="58"/>
      <c r="O214" s="58"/>
    </row>
    <row r="215" spans="1:15" ht="16.5" customHeight="1">
      <c r="A215" s="129"/>
      <c r="B215" s="129"/>
      <c r="C215" s="129"/>
      <c r="D215" s="129"/>
      <c r="E215" s="129"/>
      <c r="F215" s="129"/>
      <c r="G215" s="129"/>
      <c r="H215" s="62"/>
      <c r="I215" s="62"/>
      <c r="J215" s="15">
        <f>SUM(I217:I260)</f>
        <v>1532448</v>
      </c>
      <c r="K215" s="58"/>
      <c r="L215" s="58"/>
      <c r="M215" s="58"/>
      <c r="N215" s="58"/>
      <c r="O215" s="58"/>
    </row>
    <row r="216" spans="1:15" ht="16.5" customHeight="1">
      <c r="A216" s="65"/>
      <c r="B216" s="121"/>
      <c r="C216" s="121"/>
      <c r="D216" s="121"/>
      <c r="E216" s="121"/>
      <c r="F216" s="121"/>
      <c r="G216" s="121"/>
      <c r="H216" s="62"/>
      <c r="I216" s="62"/>
      <c r="J216" s="62"/>
      <c r="K216" s="58"/>
      <c r="L216" s="58"/>
      <c r="M216" s="58"/>
      <c r="N216" s="58"/>
      <c r="O216" s="58"/>
    </row>
    <row r="217" spans="1:15" ht="16.5" customHeight="1">
      <c r="A217" s="60" t="s">
        <v>529</v>
      </c>
      <c r="B217" s="145" t="s">
        <v>530</v>
      </c>
      <c r="C217" s="145"/>
      <c r="D217" s="145"/>
      <c r="E217" s="145"/>
      <c r="F217" s="145"/>
      <c r="G217" s="145"/>
      <c r="H217" s="62"/>
      <c r="I217" s="62"/>
      <c r="K217" s="58"/>
      <c r="L217" s="58"/>
      <c r="M217" s="58"/>
      <c r="N217" s="58"/>
      <c r="O217" s="58"/>
    </row>
    <row r="218" spans="1:15" ht="16.5" customHeight="1">
      <c r="A218" s="65"/>
      <c r="B218" s="135"/>
      <c r="C218" s="135"/>
      <c r="D218" s="135"/>
      <c r="E218" s="135"/>
      <c r="F218" s="135"/>
      <c r="G218" s="135"/>
      <c r="H218" s="62"/>
      <c r="I218" s="62"/>
      <c r="J218" s="62"/>
      <c r="K218" s="58"/>
      <c r="L218" s="58"/>
      <c r="M218" s="58"/>
      <c r="N218" s="58"/>
      <c r="O218" s="58"/>
    </row>
    <row r="219" spans="1:15" ht="16.5" customHeight="1">
      <c r="A219" s="48">
        <v>80101</v>
      </c>
      <c r="B219" s="141" t="s">
        <v>691</v>
      </c>
      <c r="C219" s="141"/>
      <c r="D219" s="141"/>
      <c r="E219" s="141"/>
      <c r="F219" s="141"/>
      <c r="G219" s="141"/>
      <c r="H219" s="16"/>
      <c r="I219" s="15">
        <f>SUM(H221,H224)</f>
        <v>736316</v>
      </c>
      <c r="J219" s="62"/>
      <c r="K219" s="58"/>
      <c r="L219" s="58"/>
      <c r="M219" s="58"/>
      <c r="N219" s="58"/>
      <c r="O219" s="58"/>
    </row>
    <row r="220" spans="1:15" ht="16.5" customHeight="1">
      <c r="A220" s="61"/>
      <c r="B220" s="135"/>
      <c r="C220" s="135"/>
      <c r="D220" s="135"/>
      <c r="E220" s="135"/>
      <c r="F220" s="135"/>
      <c r="G220" s="135"/>
      <c r="H220" s="62"/>
      <c r="I220" s="62"/>
      <c r="J220" s="62"/>
      <c r="K220" s="58"/>
      <c r="L220" s="58"/>
      <c r="M220" s="58"/>
      <c r="N220" s="58"/>
      <c r="O220" s="58"/>
    </row>
    <row r="221" spans="1:15" ht="16.5" customHeight="1">
      <c r="A221" s="61"/>
      <c r="B221" s="135" t="s">
        <v>699</v>
      </c>
      <c r="C221" s="135"/>
      <c r="D221" s="135"/>
      <c r="E221" s="135"/>
      <c r="F221" s="135"/>
      <c r="G221" s="135"/>
      <c r="H221" s="62">
        <f>SUM(Wydatki!H337:H368)</f>
        <v>732986</v>
      </c>
      <c r="I221" s="62"/>
      <c r="J221" s="62"/>
      <c r="K221" s="58"/>
      <c r="L221" s="58"/>
      <c r="M221" s="58"/>
      <c r="N221" s="58"/>
      <c r="O221" s="58"/>
    </row>
    <row r="222" spans="1:15" ht="16.5" customHeight="1">
      <c r="A222" s="61"/>
      <c r="B222" s="135" t="s">
        <v>693</v>
      </c>
      <c r="C222" s="135"/>
      <c r="D222" s="135"/>
      <c r="E222" s="135"/>
      <c r="F222" s="135"/>
      <c r="G222" s="135"/>
      <c r="H222" s="62">
        <f>SUM(Wydatki!H337:H338)</f>
        <v>506126</v>
      </c>
      <c r="I222" s="62"/>
      <c r="J222" s="62"/>
      <c r="K222" s="58"/>
      <c r="L222" s="58"/>
      <c r="M222" s="58"/>
      <c r="N222" s="58"/>
      <c r="O222" s="58"/>
    </row>
    <row r="223" spans="1:15" ht="16.5" customHeight="1">
      <c r="A223" s="61"/>
      <c r="B223" s="135" t="s">
        <v>694</v>
      </c>
      <c r="C223" s="135"/>
      <c r="D223" s="135"/>
      <c r="E223" s="135"/>
      <c r="F223" s="135"/>
      <c r="G223" s="135"/>
      <c r="H223" s="62">
        <f>SUM(Wydatki!H339:H340)</f>
        <v>102570</v>
      </c>
      <c r="I223" s="62"/>
      <c r="J223" s="62"/>
      <c r="K223" s="58"/>
      <c r="L223" s="58"/>
      <c r="M223" s="58"/>
      <c r="N223" s="58"/>
      <c r="O223" s="58"/>
    </row>
    <row r="224" spans="1:15" ht="16.5" customHeight="1">
      <c r="A224" s="61"/>
      <c r="B224" s="135" t="s">
        <v>695</v>
      </c>
      <c r="C224" s="135"/>
      <c r="D224" s="135"/>
      <c r="E224" s="135"/>
      <c r="F224" s="135"/>
      <c r="G224" s="135"/>
      <c r="H224" s="62">
        <f>Wydatki!H369</f>
        <v>3330</v>
      </c>
      <c r="I224" s="62"/>
      <c r="J224" s="62"/>
      <c r="K224" s="58"/>
      <c r="L224" s="58"/>
      <c r="M224" s="58"/>
      <c r="N224" s="58"/>
      <c r="O224" s="58"/>
    </row>
    <row r="225" spans="1:15" ht="16.5" customHeight="1">
      <c r="A225" s="61"/>
      <c r="B225" s="135" t="s">
        <v>696</v>
      </c>
      <c r="C225" s="135"/>
      <c r="D225" s="135"/>
      <c r="E225" s="135"/>
      <c r="F225" s="135"/>
      <c r="G225" s="135"/>
      <c r="H225" s="62">
        <f>H224</f>
        <v>3330</v>
      </c>
      <c r="I225" s="62"/>
      <c r="J225" s="62"/>
      <c r="K225" s="58"/>
      <c r="L225" s="58"/>
      <c r="M225" s="58"/>
      <c r="N225" s="58"/>
      <c r="O225" s="58"/>
    </row>
    <row r="226" spans="1:15" ht="16.5" customHeight="1">
      <c r="A226" s="61"/>
      <c r="B226" s="136"/>
      <c r="C226" s="136"/>
      <c r="D226" s="136"/>
      <c r="E226" s="136"/>
      <c r="F226" s="136"/>
      <c r="G226" s="136"/>
      <c r="H226" s="62"/>
      <c r="I226" s="62"/>
      <c r="J226" s="62"/>
      <c r="K226" s="58"/>
      <c r="L226" s="58"/>
      <c r="M226" s="58"/>
      <c r="N226" s="58"/>
      <c r="O226" s="58"/>
    </row>
    <row r="227" spans="1:15" ht="16.5" customHeight="1">
      <c r="A227" s="61"/>
      <c r="B227" s="135"/>
      <c r="C227" s="135"/>
      <c r="D227" s="135"/>
      <c r="E227" s="135"/>
      <c r="F227" s="135"/>
      <c r="G227" s="135"/>
      <c r="H227" s="62"/>
      <c r="I227" s="62"/>
      <c r="J227" s="62"/>
      <c r="K227" s="58"/>
      <c r="L227" s="58"/>
      <c r="M227" s="58"/>
      <c r="N227" s="58"/>
      <c r="O227" s="58"/>
    </row>
    <row r="228" spans="1:15" ht="37.5" customHeight="1">
      <c r="A228" s="75">
        <v>80103</v>
      </c>
      <c r="B228" s="123" t="s">
        <v>143</v>
      </c>
      <c r="C228" s="123"/>
      <c r="D228" s="123"/>
      <c r="E228" s="123"/>
      <c r="F228" s="123"/>
      <c r="G228" s="123"/>
      <c r="H228" s="15"/>
      <c r="I228" s="15">
        <f>SUM(H229:H230)</f>
        <v>101658</v>
      </c>
      <c r="J228" s="62"/>
      <c r="K228" s="58"/>
      <c r="L228" s="58"/>
      <c r="M228" s="58"/>
      <c r="N228" s="58"/>
      <c r="O228" s="58"/>
    </row>
    <row r="229" spans="1:15" ht="16.5" customHeight="1">
      <c r="A229" s="48"/>
      <c r="B229" s="138"/>
      <c r="C229" s="138"/>
      <c r="D229" s="138"/>
      <c r="E229" s="138"/>
      <c r="F229" s="138"/>
      <c r="G229" s="138"/>
      <c r="H229" s="62"/>
      <c r="I229" s="62"/>
      <c r="J229" s="62"/>
      <c r="K229" s="58"/>
      <c r="L229" s="58"/>
      <c r="M229" s="58"/>
      <c r="N229" s="58"/>
      <c r="O229" s="58"/>
    </row>
    <row r="230" spans="1:15" ht="16.5" customHeight="1">
      <c r="A230" s="48"/>
      <c r="B230" s="135" t="s">
        <v>134</v>
      </c>
      <c r="C230" s="135"/>
      <c r="D230" s="135"/>
      <c r="E230" s="135"/>
      <c r="F230" s="135"/>
      <c r="G230" s="135"/>
      <c r="H230" s="62">
        <f>SUM(Wydatki!H373:H390)</f>
        <v>101658</v>
      </c>
      <c r="I230" s="62"/>
      <c r="J230" s="62"/>
      <c r="K230" s="58"/>
      <c r="L230" s="58"/>
      <c r="M230" s="58"/>
      <c r="N230" s="58"/>
      <c r="O230" s="58"/>
    </row>
    <row r="231" spans="1:15" ht="16.5" customHeight="1">
      <c r="A231" s="48"/>
      <c r="B231" s="135" t="s">
        <v>396</v>
      </c>
      <c r="C231" s="135"/>
      <c r="D231" s="135"/>
      <c r="E231" s="135"/>
      <c r="F231" s="135"/>
      <c r="G231" s="135"/>
      <c r="H231" s="62">
        <f>SUM(Wydatki!H373:H374)</f>
        <v>62248</v>
      </c>
      <c r="I231" s="62"/>
      <c r="J231" s="62"/>
      <c r="K231" s="58"/>
      <c r="L231" s="58"/>
      <c r="M231" s="58"/>
      <c r="N231" s="58"/>
      <c r="O231" s="58"/>
    </row>
    <row r="232" spans="1:15" ht="16.5" customHeight="1">
      <c r="A232" s="48"/>
      <c r="B232" s="135" t="s">
        <v>383</v>
      </c>
      <c r="C232" s="135"/>
      <c r="D232" s="135"/>
      <c r="E232" s="135"/>
      <c r="F232" s="135"/>
      <c r="G232" s="135"/>
      <c r="H232" s="62">
        <f>SUM(Wydatki!H375:H376)</f>
        <v>13640</v>
      </c>
      <c r="I232" s="62"/>
      <c r="J232" s="62"/>
      <c r="K232" s="58"/>
      <c r="L232" s="58"/>
      <c r="M232" s="58"/>
      <c r="N232" s="58"/>
      <c r="O232" s="58"/>
    </row>
    <row r="233" spans="1:15" ht="16.5" customHeight="1">
      <c r="A233" s="48"/>
      <c r="B233" s="136"/>
      <c r="C233" s="136"/>
      <c r="D233" s="136"/>
      <c r="E233" s="136"/>
      <c r="F233" s="136"/>
      <c r="G233" s="136"/>
      <c r="H233" s="62"/>
      <c r="I233" s="62"/>
      <c r="J233" s="62"/>
      <c r="K233" s="58"/>
      <c r="L233" s="58"/>
      <c r="M233" s="58"/>
      <c r="N233" s="58"/>
      <c r="O233" s="58"/>
    </row>
    <row r="234" spans="1:15" ht="16.5" customHeight="1">
      <c r="A234" s="48"/>
      <c r="B234" s="135"/>
      <c r="C234" s="135"/>
      <c r="D234" s="135"/>
      <c r="E234" s="135"/>
      <c r="F234" s="135"/>
      <c r="G234" s="135"/>
      <c r="H234" s="62"/>
      <c r="I234" s="62"/>
      <c r="J234" s="62"/>
      <c r="K234" s="58"/>
      <c r="L234" s="58"/>
      <c r="M234" s="58"/>
      <c r="N234" s="58"/>
      <c r="O234" s="58"/>
    </row>
    <row r="235" spans="1:15" ht="18" customHeight="1">
      <c r="A235" s="48">
        <v>80104</v>
      </c>
      <c r="B235" s="141" t="s">
        <v>336</v>
      </c>
      <c r="C235" s="141"/>
      <c r="D235" s="141"/>
      <c r="E235" s="141"/>
      <c r="F235" s="141"/>
      <c r="G235" s="141"/>
      <c r="H235" s="62"/>
      <c r="I235" s="15">
        <f>SUM(H236:H236)</f>
        <v>2000</v>
      </c>
      <c r="J235" s="62"/>
      <c r="K235" s="58"/>
      <c r="L235" s="58"/>
      <c r="M235" s="58"/>
      <c r="N235" s="58"/>
      <c r="O235" s="58"/>
    </row>
    <row r="236" spans="1:15" ht="18" customHeight="1">
      <c r="A236" s="48"/>
      <c r="B236" s="135" t="s">
        <v>132</v>
      </c>
      <c r="C236" s="135"/>
      <c r="D236" s="135"/>
      <c r="E236" s="135"/>
      <c r="F236" s="135"/>
      <c r="G236" s="135"/>
      <c r="H236" s="62">
        <f>Wydatki!H393</f>
        <v>2000</v>
      </c>
      <c r="I236" s="62"/>
      <c r="J236" s="62"/>
      <c r="K236" s="58"/>
      <c r="L236" s="58"/>
      <c r="M236" s="58"/>
      <c r="N236" s="58"/>
      <c r="O236" s="58"/>
    </row>
    <row r="237" spans="1:15" ht="18" customHeight="1">
      <c r="A237" s="48"/>
      <c r="B237" s="136"/>
      <c r="C237" s="136"/>
      <c r="D237" s="136"/>
      <c r="E237" s="136"/>
      <c r="F237" s="136"/>
      <c r="G237" s="136"/>
      <c r="H237" s="62"/>
      <c r="I237" s="62"/>
      <c r="J237" s="62"/>
      <c r="K237" s="58"/>
      <c r="L237" s="58"/>
      <c r="M237" s="58"/>
      <c r="N237" s="58"/>
      <c r="O237" s="58"/>
    </row>
    <row r="238" spans="1:15" ht="16.5" customHeight="1">
      <c r="A238" s="48"/>
      <c r="B238" s="138"/>
      <c r="C238" s="138"/>
      <c r="D238" s="138"/>
      <c r="E238" s="138"/>
      <c r="F238" s="138"/>
      <c r="G238" s="138"/>
      <c r="H238" s="62"/>
      <c r="I238" s="62"/>
      <c r="J238" s="62"/>
      <c r="K238" s="58"/>
      <c r="L238" s="58"/>
      <c r="M238" s="58"/>
      <c r="N238" s="58"/>
      <c r="O238" s="58"/>
    </row>
    <row r="239" spans="1:15" ht="16.5" customHeight="1">
      <c r="A239" s="48">
        <v>80110</v>
      </c>
      <c r="B239" s="141" t="s">
        <v>18</v>
      </c>
      <c r="C239" s="141"/>
      <c r="D239" s="141"/>
      <c r="E239" s="141"/>
      <c r="F239" s="141"/>
      <c r="G239" s="141"/>
      <c r="H239" s="62"/>
      <c r="I239" s="15">
        <f>SUM(H240:H241)</f>
        <v>478209</v>
      </c>
      <c r="J239" s="62"/>
      <c r="K239" s="58"/>
      <c r="L239" s="58"/>
      <c r="M239" s="58"/>
      <c r="N239" s="58"/>
      <c r="O239" s="58"/>
    </row>
    <row r="240" spans="1:15" ht="16.5" customHeight="1">
      <c r="A240" s="48"/>
      <c r="B240" s="138"/>
      <c r="C240" s="138"/>
      <c r="D240" s="138"/>
      <c r="E240" s="138"/>
      <c r="F240" s="138"/>
      <c r="G240" s="138"/>
      <c r="H240" s="62"/>
      <c r="I240" s="62"/>
      <c r="J240" s="62"/>
      <c r="K240" s="58"/>
      <c r="L240" s="58"/>
      <c r="M240" s="58"/>
      <c r="N240" s="58"/>
      <c r="O240" s="58"/>
    </row>
    <row r="241" spans="1:15" ht="16.5" customHeight="1">
      <c r="A241" s="48"/>
      <c r="B241" s="135" t="s">
        <v>134</v>
      </c>
      <c r="C241" s="135"/>
      <c r="D241" s="135"/>
      <c r="E241" s="135"/>
      <c r="F241" s="135"/>
      <c r="G241" s="135"/>
      <c r="H241" s="62">
        <f>SUM(Wydatki!H397:H428)</f>
        <v>478209</v>
      </c>
      <c r="I241" s="62"/>
      <c r="J241" s="62"/>
      <c r="K241" s="58"/>
      <c r="L241" s="58"/>
      <c r="M241" s="58"/>
      <c r="N241" s="58"/>
      <c r="O241" s="58"/>
    </row>
    <row r="242" spans="1:15" ht="16.5" customHeight="1">
      <c r="A242" s="48"/>
      <c r="B242" s="135" t="s">
        <v>693</v>
      </c>
      <c r="C242" s="135"/>
      <c r="D242" s="135"/>
      <c r="E242" s="135"/>
      <c r="F242" s="135"/>
      <c r="G242" s="135"/>
      <c r="H242" s="62">
        <f>SUM(Wydatki!H397:H398)</f>
        <v>329665</v>
      </c>
      <c r="I242" s="62"/>
      <c r="J242" s="62"/>
      <c r="K242" s="58"/>
      <c r="L242" s="58"/>
      <c r="M242" s="58"/>
      <c r="N242" s="58"/>
      <c r="O242" s="58"/>
    </row>
    <row r="243" spans="1:15" ht="16.5" customHeight="1">
      <c r="A243" s="48"/>
      <c r="B243" s="135" t="s">
        <v>694</v>
      </c>
      <c r="C243" s="135"/>
      <c r="D243" s="135"/>
      <c r="E243" s="135"/>
      <c r="F243" s="135"/>
      <c r="G243" s="135"/>
      <c r="H243" s="62">
        <f>SUM(Wydatki!H399:H400)</f>
        <v>67780</v>
      </c>
      <c r="I243" s="62"/>
      <c r="J243" s="62"/>
      <c r="K243" s="58"/>
      <c r="L243" s="58"/>
      <c r="M243" s="58"/>
      <c r="N243" s="58"/>
      <c r="O243" s="58"/>
    </row>
    <row r="244" spans="1:15" ht="16.5" customHeight="1">
      <c r="A244" s="48"/>
      <c r="B244" s="135"/>
      <c r="C244" s="135"/>
      <c r="D244" s="135"/>
      <c r="E244" s="135"/>
      <c r="F244" s="135"/>
      <c r="G244" s="135"/>
      <c r="H244" s="62"/>
      <c r="I244" s="62"/>
      <c r="J244" s="62"/>
      <c r="K244" s="58"/>
      <c r="L244" s="58"/>
      <c r="M244" s="58"/>
      <c r="N244" s="58"/>
      <c r="O244" s="58"/>
    </row>
    <row r="245" spans="1:15" ht="16.5" customHeight="1">
      <c r="A245" s="28"/>
      <c r="B245" s="139"/>
      <c r="C245" s="139"/>
      <c r="D245" s="139"/>
      <c r="E245" s="139"/>
      <c r="F245" s="139"/>
      <c r="G245" s="139"/>
      <c r="H245" s="62"/>
      <c r="I245" s="62"/>
      <c r="J245" s="62"/>
      <c r="K245" s="78"/>
      <c r="L245" s="58"/>
      <c r="M245" s="58"/>
      <c r="N245" s="58"/>
      <c r="O245" s="58"/>
    </row>
    <row r="246" spans="1:15" ht="16.5" customHeight="1">
      <c r="A246" s="48">
        <v>80113</v>
      </c>
      <c r="B246" s="141" t="s">
        <v>20</v>
      </c>
      <c r="C246" s="141"/>
      <c r="D246" s="141"/>
      <c r="E246" s="141"/>
      <c r="F246" s="141"/>
      <c r="G246" s="141"/>
      <c r="H246" s="62"/>
      <c r="I246" s="15">
        <f>SUM(H248)</f>
        <v>199985</v>
      </c>
      <c r="J246" s="62"/>
      <c r="K246" s="58"/>
      <c r="L246" s="58"/>
      <c r="M246" s="58"/>
      <c r="N246" s="58"/>
      <c r="O246" s="58"/>
    </row>
    <row r="247" spans="1:15" ht="16.5" customHeight="1">
      <c r="A247" s="48"/>
      <c r="B247" s="121"/>
      <c r="C247" s="121"/>
      <c r="D247" s="121"/>
      <c r="E247" s="121"/>
      <c r="F247" s="121"/>
      <c r="G247" s="121"/>
      <c r="H247" s="62"/>
      <c r="I247" s="62"/>
      <c r="J247" s="62"/>
      <c r="K247" s="78"/>
      <c r="L247" s="58"/>
      <c r="M247" s="58"/>
      <c r="N247" s="58"/>
      <c r="O247" s="58"/>
    </row>
    <row r="248" spans="1:15" ht="16.5" customHeight="1">
      <c r="A248" s="48"/>
      <c r="B248" s="135" t="s">
        <v>134</v>
      </c>
      <c r="C248" s="135"/>
      <c r="D248" s="135"/>
      <c r="E248" s="135"/>
      <c r="F248" s="135"/>
      <c r="G248" s="135"/>
      <c r="H248" s="62">
        <f>SUM(Wydatki!H432:H445)</f>
        <v>199985</v>
      </c>
      <c r="I248" s="62"/>
      <c r="J248" s="62"/>
      <c r="K248" s="78"/>
      <c r="L248" s="58"/>
      <c r="M248" s="58"/>
      <c r="N248" s="58"/>
      <c r="O248" s="58"/>
    </row>
    <row r="249" spans="1:15" ht="16.5" customHeight="1">
      <c r="A249" s="48"/>
      <c r="B249" s="135" t="s">
        <v>135</v>
      </c>
      <c r="C249" s="135"/>
      <c r="D249" s="135"/>
      <c r="E249" s="135"/>
      <c r="F249" s="135"/>
      <c r="G249" s="135"/>
      <c r="H249" s="62">
        <f>SUM(Wydatki!H432:H433)</f>
        <v>40000</v>
      </c>
      <c r="I249" s="62"/>
      <c r="J249" s="62"/>
      <c r="K249" s="78"/>
      <c r="L249" s="58"/>
      <c r="M249" s="58"/>
      <c r="N249" s="58"/>
      <c r="O249" s="58"/>
    </row>
    <row r="250" spans="1:15" ht="16.5" customHeight="1">
      <c r="A250" s="48"/>
      <c r="B250" s="135" t="s">
        <v>383</v>
      </c>
      <c r="C250" s="135"/>
      <c r="D250" s="135"/>
      <c r="E250" s="135"/>
      <c r="F250" s="135"/>
      <c r="G250" s="135"/>
      <c r="H250" s="62">
        <f>SUM(Wydatki!H434:H435)</f>
        <v>8000</v>
      </c>
      <c r="I250" s="62"/>
      <c r="J250" s="62"/>
      <c r="K250" s="78"/>
      <c r="L250" s="58"/>
      <c r="M250" s="58"/>
      <c r="N250" s="58"/>
      <c r="O250" s="58"/>
    </row>
    <row r="251" spans="1:15" ht="16.5" customHeight="1">
      <c r="A251" s="48"/>
      <c r="B251" s="136"/>
      <c r="C251" s="136"/>
      <c r="D251" s="136"/>
      <c r="E251" s="136"/>
      <c r="F251" s="136"/>
      <c r="G251" s="136"/>
      <c r="H251" s="62"/>
      <c r="I251" s="62"/>
      <c r="J251" s="62"/>
      <c r="K251" s="78"/>
      <c r="L251" s="58"/>
      <c r="M251" s="58"/>
      <c r="N251" s="58"/>
      <c r="O251" s="58"/>
    </row>
    <row r="252" spans="1:15" ht="16.5" customHeight="1">
      <c r="A252" s="28"/>
      <c r="B252" s="135"/>
      <c r="C252" s="135"/>
      <c r="D252" s="135"/>
      <c r="E252" s="135"/>
      <c r="F252" s="135"/>
      <c r="G252" s="135"/>
      <c r="H252" s="62"/>
      <c r="I252" s="62"/>
      <c r="J252" s="62"/>
      <c r="K252" s="78"/>
      <c r="L252" s="58"/>
      <c r="M252" s="58"/>
      <c r="N252" s="58"/>
      <c r="O252" s="58"/>
    </row>
    <row r="253" spans="1:15" ht="16.5" customHeight="1">
      <c r="A253" s="48">
        <v>80146</v>
      </c>
      <c r="B253" s="141" t="s">
        <v>24</v>
      </c>
      <c r="C253" s="141"/>
      <c r="D253" s="141"/>
      <c r="E253" s="141"/>
      <c r="F253" s="141"/>
      <c r="G253" s="141"/>
      <c r="H253" s="62"/>
      <c r="I253" s="15">
        <f>SUM(H254:H256)</f>
        <v>6650</v>
      </c>
      <c r="J253" s="62"/>
      <c r="K253" s="58"/>
      <c r="L253" s="58"/>
      <c r="M253" s="58"/>
      <c r="N253" s="58"/>
      <c r="O253" s="58"/>
    </row>
    <row r="254" spans="1:15" ht="16.5" customHeight="1">
      <c r="A254" s="48"/>
      <c r="B254" s="135"/>
      <c r="C254" s="135"/>
      <c r="D254" s="135"/>
      <c r="E254" s="135"/>
      <c r="F254" s="135"/>
      <c r="G254" s="135"/>
      <c r="H254" s="62"/>
      <c r="I254" s="62"/>
      <c r="J254" s="62"/>
      <c r="K254" s="58"/>
      <c r="L254" s="58"/>
      <c r="M254" s="58"/>
      <c r="N254" s="58"/>
      <c r="O254" s="58"/>
    </row>
    <row r="255" spans="1:15" ht="16.5" customHeight="1">
      <c r="A255" s="48"/>
      <c r="B255" s="135" t="s">
        <v>697</v>
      </c>
      <c r="C255" s="135"/>
      <c r="D255" s="135"/>
      <c r="E255" s="135"/>
      <c r="F255" s="135"/>
      <c r="G255" s="135"/>
      <c r="H255" s="62">
        <f>SUM(Wydatki!H450:H451)</f>
        <v>6650</v>
      </c>
      <c r="I255" s="62"/>
      <c r="J255" s="62"/>
      <c r="K255" s="58"/>
      <c r="L255" s="58"/>
      <c r="M255" s="58"/>
      <c r="N255" s="58"/>
      <c r="O255" s="58"/>
    </row>
    <row r="256" spans="1:15" ht="16.5" customHeight="1">
      <c r="A256" s="48"/>
      <c r="B256" s="135"/>
      <c r="C256" s="135"/>
      <c r="D256" s="135"/>
      <c r="E256" s="135"/>
      <c r="F256" s="135"/>
      <c r="G256" s="135"/>
      <c r="H256" s="62"/>
      <c r="I256" s="62"/>
      <c r="J256" s="62"/>
      <c r="K256" s="58"/>
      <c r="L256" s="58"/>
      <c r="M256" s="58"/>
      <c r="N256" s="58"/>
      <c r="O256" s="58"/>
    </row>
    <row r="257" spans="1:15" ht="16.5" customHeight="1">
      <c r="A257" s="28"/>
      <c r="B257" s="139"/>
      <c r="C257" s="139"/>
      <c r="D257" s="139"/>
      <c r="E257" s="139"/>
      <c r="F257" s="139"/>
      <c r="G257" s="139"/>
      <c r="H257" s="62"/>
      <c r="I257" s="62"/>
      <c r="J257" s="58"/>
      <c r="K257" s="58"/>
      <c r="L257" s="58"/>
      <c r="M257" s="58"/>
      <c r="N257" s="58"/>
      <c r="O257" s="58"/>
    </row>
    <row r="258" spans="1:15" ht="16.5" customHeight="1">
      <c r="A258" s="48">
        <v>80195</v>
      </c>
      <c r="B258" s="141" t="s">
        <v>575</v>
      </c>
      <c r="C258" s="141"/>
      <c r="D258" s="141"/>
      <c r="E258" s="141"/>
      <c r="F258" s="141"/>
      <c r="G258" s="141"/>
      <c r="H258" s="62"/>
      <c r="I258" s="15">
        <f>SUM(H259:H260)</f>
        <v>7630</v>
      </c>
      <c r="J258" s="58"/>
      <c r="K258" s="58"/>
      <c r="L258" s="58"/>
      <c r="M258" s="58"/>
      <c r="N258" s="58"/>
      <c r="O258" s="58"/>
    </row>
    <row r="259" spans="1:15" ht="16.5" customHeight="1">
      <c r="A259" s="65"/>
      <c r="B259" s="135"/>
      <c r="C259" s="135"/>
      <c r="D259" s="135"/>
      <c r="E259" s="135"/>
      <c r="F259" s="135"/>
      <c r="G259" s="135"/>
      <c r="H259" s="62"/>
      <c r="I259" s="62"/>
      <c r="J259" s="58"/>
      <c r="K259" s="58"/>
      <c r="L259" s="58"/>
      <c r="M259" s="58"/>
      <c r="N259" s="58"/>
      <c r="O259" s="58"/>
    </row>
    <row r="260" spans="1:15" ht="16.5" customHeight="1">
      <c r="A260" s="65"/>
      <c r="B260" s="135" t="s">
        <v>132</v>
      </c>
      <c r="C260" s="135"/>
      <c r="D260" s="135"/>
      <c r="E260" s="135"/>
      <c r="F260" s="135"/>
      <c r="G260" s="135"/>
      <c r="H260" s="62">
        <f>Wydatki!H455</f>
        <v>7630</v>
      </c>
      <c r="I260" s="62"/>
      <c r="J260" s="58"/>
      <c r="K260" s="58"/>
      <c r="L260" s="58"/>
      <c r="M260" s="58"/>
      <c r="N260" s="58"/>
      <c r="O260" s="58"/>
    </row>
    <row r="261" spans="1:15" ht="16.5" customHeight="1">
      <c r="A261" s="65"/>
      <c r="B261" s="136"/>
      <c r="C261" s="136"/>
      <c r="D261" s="136"/>
      <c r="E261" s="136"/>
      <c r="F261" s="136"/>
      <c r="G261" s="136"/>
      <c r="H261" s="62"/>
      <c r="I261" s="62"/>
      <c r="J261" s="58"/>
      <c r="K261" s="58"/>
      <c r="L261" s="58"/>
      <c r="M261" s="58"/>
      <c r="N261" s="58"/>
      <c r="O261" s="58"/>
    </row>
    <row r="262" spans="1:15" ht="16.5" customHeight="1">
      <c r="A262" s="65"/>
      <c r="B262" s="135"/>
      <c r="C262" s="135"/>
      <c r="D262" s="135"/>
      <c r="E262" s="135"/>
      <c r="F262" s="135"/>
      <c r="G262" s="135"/>
      <c r="H262" s="62"/>
      <c r="I262" s="62"/>
      <c r="J262" s="58"/>
      <c r="K262" s="58"/>
      <c r="L262" s="58"/>
      <c r="M262" s="58"/>
      <c r="N262" s="58"/>
      <c r="O262" s="58"/>
    </row>
    <row r="263" spans="1:15" ht="16.5" customHeight="1">
      <c r="A263" s="129" t="s">
        <v>8</v>
      </c>
      <c r="B263" s="129"/>
      <c r="C263" s="129"/>
      <c r="D263" s="129"/>
      <c r="E263" s="129"/>
      <c r="F263" s="129"/>
      <c r="G263" s="129"/>
      <c r="H263" s="63"/>
      <c r="I263" s="63"/>
      <c r="J263" s="58"/>
      <c r="K263" s="58"/>
      <c r="L263" s="58"/>
      <c r="M263" s="58"/>
      <c r="N263" s="58"/>
      <c r="O263" s="58"/>
    </row>
    <row r="264" spans="1:15" ht="16.5" customHeight="1">
      <c r="A264" s="129"/>
      <c r="B264" s="129"/>
      <c r="C264" s="129"/>
      <c r="D264" s="129"/>
      <c r="E264" s="129"/>
      <c r="F264" s="129"/>
      <c r="G264" s="129"/>
      <c r="H264" s="63"/>
      <c r="I264" s="63"/>
      <c r="J264" s="15">
        <f>SUM(I266:I280)</f>
        <v>53500</v>
      </c>
      <c r="K264" s="58"/>
      <c r="L264" s="58"/>
      <c r="M264" s="58"/>
      <c r="N264" s="58"/>
      <c r="O264" s="58"/>
    </row>
    <row r="265" spans="1:15" ht="16.5" customHeight="1">
      <c r="A265" s="65"/>
      <c r="B265" s="121"/>
      <c r="C265" s="121"/>
      <c r="D265" s="121"/>
      <c r="E265" s="121"/>
      <c r="F265" s="121"/>
      <c r="G265" s="121"/>
      <c r="H265" s="63"/>
      <c r="I265" s="63"/>
      <c r="J265" s="58"/>
      <c r="K265" s="58"/>
      <c r="L265" s="58"/>
      <c r="M265" s="58"/>
      <c r="N265" s="58"/>
      <c r="O265" s="58"/>
    </row>
    <row r="266" spans="1:15" ht="16.5" customHeight="1">
      <c r="A266" s="60" t="s">
        <v>529</v>
      </c>
      <c r="B266" s="145" t="s">
        <v>530</v>
      </c>
      <c r="C266" s="145"/>
      <c r="D266" s="145"/>
      <c r="E266" s="145"/>
      <c r="F266" s="145"/>
      <c r="G266" s="145"/>
      <c r="H266" s="63"/>
      <c r="I266" s="63"/>
      <c r="K266" s="58"/>
      <c r="L266" s="58"/>
      <c r="M266" s="58"/>
      <c r="N266" s="58"/>
      <c r="O266" s="58"/>
    </row>
    <row r="267" spans="1:15" ht="16.5" customHeight="1">
      <c r="A267" s="60"/>
      <c r="B267" s="113"/>
      <c r="C267" s="113"/>
      <c r="D267" s="113"/>
      <c r="E267" s="113"/>
      <c r="F267" s="113"/>
      <c r="G267" s="113"/>
      <c r="H267" s="63"/>
      <c r="I267" s="63"/>
      <c r="J267" s="58"/>
      <c r="K267" s="58"/>
      <c r="L267" s="58"/>
      <c r="M267" s="58"/>
      <c r="N267" s="58"/>
      <c r="O267" s="58"/>
    </row>
    <row r="268" spans="1:15" ht="16.5" customHeight="1">
      <c r="A268" s="48">
        <v>85149</v>
      </c>
      <c r="B268" s="141" t="s">
        <v>29</v>
      </c>
      <c r="C268" s="141"/>
      <c r="D268" s="141"/>
      <c r="E268" s="141"/>
      <c r="F268" s="141"/>
      <c r="G268" s="141"/>
      <c r="H268" s="63"/>
      <c r="I268" s="15">
        <f>SUM(H270:H271)</f>
        <v>1500</v>
      </c>
      <c r="J268" s="58"/>
      <c r="K268" s="58"/>
      <c r="L268" s="58"/>
      <c r="M268" s="58"/>
      <c r="N268" s="58"/>
      <c r="O268" s="58"/>
    </row>
    <row r="269" spans="1:15" ht="16.5" customHeight="1">
      <c r="A269" s="48"/>
      <c r="B269" s="138"/>
      <c r="C269" s="138"/>
      <c r="D269" s="138"/>
      <c r="E269" s="138"/>
      <c r="F269" s="138"/>
      <c r="G269" s="138"/>
      <c r="H269" s="63"/>
      <c r="J269" s="58"/>
      <c r="K269" s="58"/>
      <c r="L269" s="58"/>
      <c r="M269" s="58"/>
      <c r="N269" s="58"/>
      <c r="O269" s="58"/>
    </row>
    <row r="270" spans="1:15" ht="16.5" customHeight="1">
      <c r="A270" s="58"/>
      <c r="B270" s="135" t="s">
        <v>132</v>
      </c>
      <c r="C270" s="135"/>
      <c r="D270" s="135"/>
      <c r="E270" s="135"/>
      <c r="F270" s="135"/>
      <c r="G270" s="135"/>
      <c r="H270" s="63">
        <f>Wydatki!H466</f>
        <v>1500</v>
      </c>
      <c r="I270" s="63"/>
      <c r="J270" s="58"/>
      <c r="K270" s="58"/>
      <c r="L270" s="58"/>
      <c r="M270" s="58"/>
      <c r="N270" s="58"/>
      <c r="O270" s="58"/>
    </row>
    <row r="271" spans="1:15" ht="16.5" customHeight="1">
      <c r="A271" s="58"/>
      <c r="B271" s="135"/>
      <c r="C271" s="135"/>
      <c r="D271" s="135"/>
      <c r="E271" s="135"/>
      <c r="F271" s="135"/>
      <c r="G271" s="135"/>
      <c r="H271" s="63"/>
      <c r="I271" s="63"/>
      <c r="J271" s="58"/>
      <c r="K271" s="58"/>
      <c r="L271" s="58"/>
      <c r="M271" s="58"/>
      <c r="N271" s="58"/>
      <c r="O271" s="58"/>
    </row>
    <row r="272" spans="1:15" ht="16.5" customHeight="1">
      <c r="A272" s="58"/>
      <c r="B272" s="135"/>
      <c r="C272" s="135"/>
      <c r="D272" s="135"/>
      <c r="E272" s="135"/>
      <c r="F272" s="135"/>
      <c r="G272" s="135"/>
      <c r="H272" s="63"/>
      <c r="I272" s="63"/>
      <c r="J272" s="58"/>
      <c r="K272" s="58"/>
      <c r="L272" s="58"/>
      <c r="M272" s="58"/>
      <c r="N272" s="58"/>
      <c r="O272" s="58"/>
    </row>
    <row r="273" spans="1:15" ht="16.5" customHeight="1">
      <c r="A273" s="48">
        <v>85153</v>
      </c>
      <c r="B273" s="141" t="s">
        <v>709</v>
      </c>
      <c r="C273" s="141"/>
      <c r="D273" s="141"/>
      <c r="E273" s="141"/>
      <c r="F273" s="141"/>
      <c r="G273" s="141"/>
      <c r="H273" s="63"/>
      <c r="I273" s="15">
        <f>SUM(H275)</f>
        <v>300</v>
      </c>
      <c r="J273" s="58"/>
      <c r="K273" s="58"/>
      <c r="L273" s="58"/>
      <c r="M273" s="58"/>
      <c r="N273" s="58"/>
      <c r="O273" s="58"/>
    </row>
    <row r="274" spans="1:15" ht="16.5" customHeight="1">
      <c r="A274" s="48"/>
      <c r="B274" s="135"/>
      <c r="C274" s="135"/>
      <c r="D274" s="135"/>
      <c r="E274" s="135"/>
      <c r="F274" s="135"/>
      <c r="G274" s="135"/>
      <c r="H274" s="63"/>
      <c r="I274" s="63"/>
      <c r="J274" s="58"/>
      <c r="K274" s="58"/>
      <c r="L274" s="58"/>
      <c r="M274" s="58"/>
      <c r="N274" s="58"/>
      <c r="O274" s="58"/>
    </row>
    <row r="275" spans="1:15" ht="16.5" customHeight="1">
      <c r="A275" s="48"/>
      <c r="B275" s="135" t="s">
        <v>697</v>
      </c>
      <c r="C275" s="135"/>
      <c r="D275" s="135"/>
      <c r="E275" s="135"/>
      <c r="F275" s="135"/>
      <c r="G275" s="135"/>
      <c r="H275" s="63">
        <f>Wydatki!H471</f>
        <v>300</v>
      </c>
      <c r="I275" s="63"/>
      <c r="J275" s="58"/>
      <c r="K275" s="58"/>
      <c r="L275" s="58"/>
      <c r="M275" s="58"/>
      <c r="N275" s="58"/>
      <c r="O275" s="58"/>
    </row>
    <row r="276" spans="1:15" ht="16.5" customHeight="1">
      <c r="A276" s="58"/>
      <c r="B276" s="135"/>
      <c r="C276" s="135"/>
      <c r="D276" s="135"/>
      <c r="E276" s="135"/>
      <c r="F276" s="135"/>
      <c r="G276" s="135"/>
      <c r="H276" s="63"/>
      <c r="I276" s="63"/>
      <c r="J276" s="58"/>
      <c r="K276" s="58"/>
      <c r="L276" s="58"/>
      <c r="M276" s="58"/>
      <c r="N276" s="58"/>
      <c r="O276" s="58"/>
    </row>
    <row r="277" spans="1:15" ht="16.5" customHeight="1">
      <c r="A277" s="65"/>
      <c r="B277" s="157"/>
      <c r="C277" s="157"/>
      <c r="D277" s="157"/>
      <c r="E277" s="157"/>
      <c r="F277" s="157"/>
      <c r="G277" s="157"/>
      <c r="H277" s="63"/>
      <c r="I277" s="63"/>
      <c r="J277" s="58"/>
      <c r="K277" s="58"/>
      <c r="L277" s="58"/>
      <c r="M277" s="58"/>
      <c r="N277" s="58"/>
      <c r="O277" s="58"/>
    </row>
    <row r="278" spans="1:15" ht="16.5" customHeight="1">
      <c r="A278" s="48">
        <v>85154</v>
      </c>
      <c r="B278" s="141" t="s">
        <v>30</v>
      </c>
      <c r="C278" s="141"/>
      <c r="D278" s="141"/>
      <c r="E278" s="141"/>
      <c r="F278" s="141"/>
      <c r="G278" s="141"/>
      <c r="H278" s="58"/>
      <c r="I278" s="15">
        <f>SUM(H280:H280)</f>
        <v>51700</v>
      </c>
      <c r="J278" s="58"/>
      <c r="K278" s="58"/>
      <c r="L278" s="58"/>
      <c r="M278" s="58"/>
      <c r="N278" s="58"/>
      <c r="O278" s="58"/>
    </row>
    <row r="279" spans="1:15" ht="16.5" customHeight="1">
      <c r="A279" s="65"/>
      <c r="B279" s="121"/>
      <c r="C279" s="121"/>
      <c r="D279" s="121"/>
      <c r="E279" s="121"/>
      <c r="F279" s="121"/>
      <c r="G279" s="121"/>
      <c r="H279" s="58"/>
      <c r="J279" s="58"/>
      <c r="K279" s="58"/>
      <c r="L279" s="58"/>
      <c r="M279" s="58"/>
      <c r="N279" s="58"/>
      <c r="O279" s="58"/>
    </row>
    <row r="280" spans="1:15" ht="16.5" customHeight="1">
      <c r="A280" s="65"/>
      <c r="B280" s="135" t="s">
        <v>132</v>
      </c>
      <c r="C280" s="135"/>
      <c r="D280" s="135"/>
      <c r="E280" s="135"/>
      <c r="F280" s="135"/>
      <c r="G280" s="135"/>
      <c r="H280" s="63">
        <f>SUM(Wydatki!H476:H489)</f>
        <v>51700</v>
      </c>
      <c r="I280" s="63"/>
      <c r="J280" s="58"/>
      <c r="K280" s="58"/>
      <c r="L280" s="58"/>
      <c r="M280" s="58"/>
      <c r="N280" s="58"/>
      <c r="O280" s="58"/>
    </row>
    <row r="281" spans="1:15" ht="16.5" customHeight="1">
      <c r="A281" s="65"/>
      <c r="B281" s="136"/>
      <c r="C281" s="136"/>
      <c r="D281" s="136"/>
      <c r="E281" s="136"/>
      <c r="F281" s="136"/>
      <c r="G281" s="136"/>
      <c r="H281" s="63"/>
      <c r="I281" s="63"/>
      <c r="J281" s="58"/>
      <c r="K281" s="58"/>
      <c r="L281" s="58"/>
      <c r="M281" s="58"/>
      <c r="N281" s="58"/>
      <c r="O281" s="58"/>
    </row>
    <row r="282" spans="1:15" ht="17.25" customHeight="1">
      <c r="A282" s="65"/>
      <c r="B282" s="136"/>
      <c r="C282" s="136"/>
      <c r="D282" s="136"/>
      <c r="E282" s="136"/>
      <c r="F282" s="136"/>
      <c r="G282" s="136"/>
      <c r="H282" s="63"/>
      <c r="I282" s="63"/>
      <c r="J282" s="58"/>
      <c r="K282" s="58"/>
      <c r="L282" s="58"/>
      <c r="M282" s="58"/>
      <c r="N282" s="58"/>
      <c r="O282" s="58"/>
    </row>
    <row r="283" spans="1:15" ht="16.5" customHeight="1">
      <c r="A283" s="129" t="s">
        <v>513</v>
      </c>
      <c r="B283" s="129"/>
      <c r="C283" s="129"/>
      <c r="D283" s="129"/>
      <c r="E283" s="129"/>
      <c r="F283" s="129"/>
      <c r="G283" s="129"/>
      <c r="H283" s="63"/>
      <c r="I283" s="63"/>
      <c r="J283" s="58"/>
      <c r="K283" s="58"/>
      <c r="L283" s="58"/>
      <c r="M283" s="58"/>
      <c r="N283" s="58"/>
      <c r="O283" s="58"/>
    </row>
    <row r="284" spans="1:15" ht="16.5" customHeight="1">
      <c r="A284" s="129"/>
      <c r="B284" s="129"/>
      <c r="C284" s="129"/>
      <c r="D284" s="129"/>
      <c r="E284" s="129"/>
      <c r="F284" s="129"/>
      <c r="G284" s="129"/>
      <c r="H284" s="63"/>
      <c r="I284" s="63"/>
      <c r="J284" s="103">
        <f>SUM(I288:I335)</f>
        <v>853735</v>
      </c>
      <c r="K284" s="58"/>
      <c r="L284" s="58"/>
      <c r="M284" s="58"/>
      <c r="N284" s="58"/>
      <c r="O284" s="58"/>
    </row>
    <row r="285" spans="1:15" ht="16.5" customHeight="1">
      <c r="A285" s="65"/>
      <c r="B285" s="121"/>
      <c r="C285" s="121"/>
      <c r="D285" s="121"/>
      <c r="E285" s="121"/>
      <c r="F285" s="121"/>
      <c r="G285" s="121"/>
      <c r="H285" s="63"/>
      <c r="I285" s="63"/>
      <c r="J285" s="58"/>
      <c r="K285" s="58"/>
      <c r="L285" s="58"/>
      <c r="M285" s="58"/>
      <c r="N285" s="58"/>
      <c r="O285" s="58"/>
    </row>
    <row r="286" spans="1:15" ht="16.5" customHeight="1">
      <c r="A286" s="60" t="s">
        <v>529</v>
      </c>
      <c r="B286" s="145" t="s">
        <v>530</v>
      </c>
      <c r="C286" s="145"/>
      <c r="D286" s="145"/>
      <c r="E286" s="145"/>
      <c r="F286" s="145"/>
      <c r="G286" s="145"/>
      <c r="H286" s="63"/>
      <c r="I286" s="63"/>
      <c r="K286" s="58"/>
      <c r="L286" s="58"/>
      <c r="M286" s="58"/>
      <c r="N286" s="58"/>
      <c r="O286" s="58"/>
    </row>
    <row r="287" spans="1:15" ht="16.5" customHeight="1">
      <c r="A287" s="65"/>
      <c r="B287" s="135"/>
      <c r="C287" s="135"/>
      <c r="D287" s="135"/>
      <c r="E287" s="135"/>
      <c r="F287" s="135"/>
      <c r="G287" s="135"/>
      <c r="H287" s="63"/>
      <c r="I287" s="63"/>
      <c r="J287" s="58"/>
      <c r="K287" s="58"/>
      <c r="L287" s="58"/>
      <c r="M287" s="58"/>
      <c r="N287" s="58"/>
      <c r="O287" s="58"/>
    </row>
    <row r="288" spans="1:15" ht="16.5" customHeight="1">
      <c r="A288" s="48">
        <v>85203</v>
      </c>
      <c r="B288" s="141" t="s">
        <v>42</v>
      </c>
      <c r="C288" s="141"/>
      <c r="D288" s="141"/>
      <c r="E288" s="141"/>
      <c r="F288" s="141"/>
      <c r="G288" s="141"/>
      <c r="H288" s="15"/>
      <c r="I288" s="15">
        <f>SUM(H290)</f>
        <v>79200</v>
      </c>
      <c r="J288" s="58"/>
      <c r="K288" s="58"/>
      <c r="L288" s="58"/>
      <c r="M288" s="58"/>
      <c r="N288" s="58"/>
      <c r="O288" s="58"/>
    </row>
    <row r="289" spans="1:15" ht="16.5" customHeight="1">
      <c r="A289" s="65"/>
      <c r="B289" s="121"/>
      <c r="C289" s="121"/>
      <c r="D289" s="121"/>
      <c r="E289" s="121"/>
      <c r="F289" s="121"/>
      <c r="G289" s="121"/>
      <c r="H289" s="63"/>
      <c r="I289" s="15"/>
      <c r="J289" s="58"/>
      <c r="K289" s="58"/>
      <c r="L289" s="58"/>
      <c r="M289" s="58"/>
      <c r="N289" s="58"/>
      <c r="O289" s="58"/>
    </row>
    <row r="290" spans="1:15" ht="16.5" customHeight="1">
      <c r="A290" s="65"/>
      <c r="B290" s="135" t="s">
        <v>134</v>
      </c>
      <c r="C290" s="135"/>
      <c r="D290" s="135"/>
      <c r="E290" s="135"/>
      <c r="F290" s="135"/>
      <c r="G290" s="135"/>
      <c r="H290" s="63">
        <f>SUM(Wydatki!H500:H514)</f>
        <v>79200</v>
      </c>
      <c r="I290" s="63"/>
      <c r="J290" s="58"/>
      <c r="K290" s="63"/>
      <c r="L290" s="58"/>
      <c r="M290" s="58"/>
      <c r="N290" s="58"/>
      <c r="O290" s="58"/>
    </row>
    <row r="291" spans="1:15" ht="16.5" customHeight="1">
      <c r="A291" s="65"/>
      <c r="B291" s="135" t="s">
        <v>693</v>
      </c>
      <c r="C291" s="135"/>
      <c r="D291" s="135"/>
      <c r="E291" s="135"/>
      <c r="F291" s="135"/>
      <c r="G291" s="135"/>
      <c r="H291" s="63">
        <f>SUM(Wydatki!H500:H501)</f>
        <v>31800</v>
      </c>
      <c r="I291" s="63"/>
      <c r="J291" s="58"/>
      <c r="K291" s="63"/>
      <c r="L291" s="58"/>
      <c r="M291" s="58"/>
      <c r="N291" s="58"/>
      <c r="O291" s="58"/>
    </row>
    <row r="292" spans="1:15" ht="16.5" customHeight="1">
      <c r="A292" s="65"/>
      <c r="B292" s="135" t="s">
        <v>694</v>
      </c>
      <c r="C292" s="135"/>
      <c r="D292" s="135"/>
      <c r="E292" s="135"/>
      <c r="F292" s="135"/>
      <c r="G292" s="135"/>
      <c r="H292" s="63">
        <f>SUM(Wydatki!H502:H503)</f>
        <v>6280</v>
      </c>
      <c r="I292" s="63"/>
      <c r="J292" s="58"/>
      <c r="K292" s="63"/>
      <c r="L292" s="58"/>
      <c r="M292" s="58"/>
      <c r="N292" s="58"/>
      <c r="O292" s="58"/>
    </row>
    <row r="293" spans="1:15" ht="16.5" customHeight="1">
      <c r="A293" s="65"/>
      <c r="B293" s="135"/>
      <c r="C293" s="135"/>
      <c r="D293" s="135"/>
      <c r="E293" s="135"/>
      <c r="F293" s="135"/>
      <c r="G293" s="135"/>
      <c r="H293" s="63"/>
      <c r="I293" s="63"/>
      <c r="J293" s="58"/>
      <c r="K293" s="58"/>
      <c r="L293" s="58"/>
      <c r="M293" s="58"/>
      <c r="N293" s="58"/>
      <c r="O293" s="58"/>
    </row>
    <row r="294" spans="1:15" ht="16.5" customHeight="1">
      <c r="A294" s="65"/>
      <c r="B294" s="135"/>
      <c r="C294" s="135"/>
      <c r="D294" s="135"/>
      <c r="E294" s="135"/>
      <c r="F294" s="135"/>
      <c r="G294" s="135"/>
      <c r="H294" s="63"/>
      <c r="I294" s="63"/>
      <c r="J294" s="58"/>
      <c r="K294" s="58"/>
      <c r="L294" s="58"/>
      <c r="M294" s="58"/>
      <c r="N294" s="58"/>
      <c r="O294" s="58"/>
    </row>
    <row r="295" spans="1:15" ht="33" customHeight="1">
      <c r="A295" s="75">
        <v>85212</v>
      </c>
      <c r="B295" s="112" t="s">
        <v>9</v>
      </c>
      <c r="C295" s="112"/>
      <c r="D295" s="112"/>
      <c r="E295" s="112"/>
      <c r="F295" s="112"/>
      <c r="G295" s="112"/>
      <c r="H295" s="58"/>
      <c r="I295" s="15">
        <f>SUM(H297)</f>
        <v>494720</v>
      </c>
      <c r="J295" s="58"/>
      <c r="K295" s="58"/>
      <c r="L295" s="58"/>
      <c r="M295" s="58"/>
      <c r="N295" s="58"/>
      <c r="O295" s="58"/>
    </row>
    <row r="296" spans="1:15" ht="16.5" customHeight="1">
      <c r="A296" s="65"/>
      <c r="B296" s="135"/>
      <c r="C296" s="135"/>
      <c r="D296" s="135"/>
      <c r="E296" s="135"/>
      <c r="F296" s="135"/>
      <c r="G296" s="135"/>
      <c r="H296" s="63"/>
      <c r="I296" s="63"/>
      <c r="J296" s="58"/>
      <c r="K296" s="58"/>
      <c r="L296" s="58"/>
      <c r="M296" s="58"/>
      <c r="N296" s="58"/>
      <c r="O296" s="58"/>
    </row>
    <row r="297" spans="1:15" ht="16.5" customHeight="1">
      <c r="A297" s="65"/>
      <c r="B297" s="135" t="s">
        <v>134</v>
      </c>
      <c r="C297" s="135"/>
      <c r="D297" s="135"/>
      <c r="E297" s="135"/>
      <c r="F297" s="135"/>
      <c r="G297" s="135"/>
      <c r="H297" s="63">
        <f>SUM(Wydatki!H518:H524)</f>
        <v>494720</v>
      </c>
      <c r="I297" s="63"/>
      <c r="J297" s="58"/>
      <c r="K297" s="58"/>
      <c r="L297" s="58"/>
      <c r="M297" s="58"/>
      <c r="N297" s="58"/>
      <c r="O297" s="58"/>
    </row>
    <row r="298" spans="1:15" ht="16.5" customHeight="1">
      <c r="A298" s="65"/>
      <c r="B298" s="135" t="s">
        <v>135</v>
      </c>
      <c r="C298" s="135"/>
      <c r="D298" s="135"/>
      <c r="E298" s="135"/>
      <c r="F298" s="135"/>
      <c r="G298" s="135"/>
      <c r="H298" s="63">
        <f>Wydatki!H522</f>
        <v>8950</v>
      </c>
      <c r="I298" s="63"/>
      <c r="J298" s="58"/>
      <c r="K298" s="58"/>
      <c r="L298" s="58"/>
      <c r="M298" s="58"/>
      <c r="N298" s="58"/>
      <c r="O298" s="58"/>
    </row>
    <row r="299" spans="1:15" ht="16.5" customHeight="1">
      <c r="A299" s="65"/>
      <c r="B299" s="135" t="s">
        <v>383</v>
      </c>
      <c r="C299" s="135"/>
      <c r="D299" s="135"/>
      <c r="E299" s="135"/>
      <c r="F299" s="135"/>
      <c r="G299" s="135"/>
      <c r="H299" s="63">
        <f>SUM(Wydatki!H523:H524)</f>
        <v>1850</v>
      </c>
      <c r="I299" s="63"/>
      <c r="J299" s="58"/>
      <c r="K299" s="58"/>
      <c r="L299" s="58"/>
      <c r="M299" s="58"/>
      <c r="N299" s="58"/>
      <c r="O299" s="58"/>
    </row>
    <row r="300" spans="1:15" ht="16.5" customHeight="1">
      <c r="A300" s="65"/>
      <c r="B300" s="126"/>
      <c r="C300" s="126"/>
      <c r="D300" s="126"/>
      <c r="E300" s="126"/>
      <c r="F300" s="126"/>
      <c r="G300" s="126"/>
      <c r="H300" s="63"/>
      <c r="I300" s="63"/>
      <c r="J300" s="58"/>
      <c r="K300" s="58"/>
      <c r="L300" s="58"/>
      <c r="M300" s="58"/>
      <c r="N300" s="58"/>
      <c r="O300" s="58"/>
    </row>
    <row r="301" spans="1:15" ht="16.5" customHeight="1">
      <c r="A301" s="65"/>
      <c r="B301" s="135"/>
      <c r="C301" s="135"/>
      <c r="D301" s="135"/>
      <c r="E301" s="135"/>
      <c r="F301" s="135"/>
      <c r="G301" s="135"/>
      <c r="H301" s="62"/>
      <c r="I301" s="62"/>
      <c r="J301" s="58"/>
      <c r="K301" s="58"/>
      <c r="L301" s="58"/>
      <c r="M301" s="58"/>
      <c r="N301" s="58"/>
      <c r="O301" s="58"/>
    </row>
    <row r="302" spans="1:15" ht="24" customHeight="1">
      <c r="A302" s="48">
        <v>85213</v>
      </c>
      <c r="B302" s="111" t="s">
        <v>59</v>
      </c>
      <c r="C302" s="111"/>
      <c r="D302" s="111"/>
      <c r="E302" s="111"/>
      <c r="F302" s="111"/>
      <c r="G302" s="111"/>
      <c r="H302" s="62"/>
      <c r="I302" s="62"/>
      <c r="J302" s="58"/>
      <c r="K302" s="58"/>
      <c r="L302" s="58"/>
      <c r="M302" s="58"/>
      <c r="N302" s="58"/>
      <c r="O302" s="58"/>
    </row>
    <row r="303" spans="1:15" ht="16.5" customHeight="1">
      <c r="A303" s="65"/>
      <c r="B303" s="111"/>
      <c r="C303" s="111"/>
      <c r="D303" s="111"/>
      <c r="E303" s="111"/>
      <c r="F303" s="111"/>
      <c r="G303" s="111"/>
      <c r="H303" s="63"/>
      <c r="I303" s="15"/>
      <c r="J303" s="58"/>
      <c r="K303" s="58"/>
      <c r="L303" s="58"/>
      <c r="M303" s="58"/>
      <c r="N303" s="58"/>
      <c r="O303" s="58"/>
    </row>
    <row r="304" spans="1:15" ht="27.75" customHeight="1">
      <c r="A304" s="67"/>
      <c r="B304" s="111"/>
      <c r="C304" s="111"/>
      <c r="D304" s="111"/>
      <c r="E304" s="111"/>
      <c r="F304" s="111"/>
      <c r="G304" s="111"/>
      <c r="H304" s="63"/>
      <c r="I304" s="15">
        <f>SUM(H306:H307)</f>
        <v>3490</v>
      </c>
      <c r="J304" s="58"/>
      <c r="K304" s="58"/>
      <c r="L304" s="58"/>
      <c r="M304" s="58"/>
      <c r="N304" s="58"/>
      <c r="O304" s="58"/>
    </row>
    <row r="305" spans="1:15" ht="16.5" customHeight="1">
      <c r="A305" s="67"/>
      <c r="B305" s="158"/>
      <c r="C305" s="158"/>
      <c r="D305" s="158"/>
      <c r="E305" s="158"/>
      <c r="F305" s="158"/>
      <c r="G305" s="158"/>
      <c r="H305" s="63"/>
      <c r="I305" s="15"/>
      <c r="J305" s="58"/>
      <c r="K305" s="58"/>
      <c r="L305" s="58"/>
      <c r="M305" s="58"/>
      <c r="N305" s="58"/>
      <c r="O305" s="58"/>
    </row>
    <row r="306" spans="1:15" ht="16.5" customHeight="1">
      <c r="A306" s="65"/>
      <c r="B306" s="135" t="s">
        <v>132</v>
      </c>
      <c r="C306" s="135"/>
      <c r="D306" s="135"/>
      <c r="E306" s="135"/>
      <c r="F306" s="135"/>
      <c r="G306" s="135"/>
      <c r="H306" s="63">
        <f>Wydatki!H531</f>
        <v>3490</v>
      </c>
      <c r="I306" s="63"/>
      <c r="J306" s="58"/>
      <c r="K306" s="58"/>
      <c r="L306" s="58"/>
      <c r="M306" s="58"/>
      <c r="N306" s="58"/>
      <c r="O306" s="58"/>
    </row>
    <row r="307" spans="1:15" ht="16.5" customHeight="1">
      <c r="A307" s="65"/>
      <c r="B307" s="136"/>
      <c r="C307" s="136"/>
      <c r="D307" s="136"/>
      <c r="E307" s="136"/>
      <c r="F307" s="136"/>
      <c r="G307" s="136"/>
      <c r="H307" s="63"/>
      <c r="I307" s="63"/>
      <c r="J307" s="58"/>
      <c r="K307" s="58"/>
      <c r="L307" s="58"/>
      <c r="M307" s="58"/>
      <c r="N307" s="58"/>
      <c r="O307" s="58"/>
    </row>
    <row r="308" spans="1:15" ht="16.5" customHeight="1">
      <c r="A308" s="65"/>
      <c r="B308" s="136"/>
      <c r="C308" s="136"/>
      <c r="D308" s="136"/>
      <c r="E308" s="136"/>
      <c r="F308" s="136"/>
      <c r="G308" s="136"/>
      <c r="H308" s="63"/>
      <c r="I308" s="63"/>
      <c r="J308" s="58"/>
      <c r="K308" s="58"/>
      <c r="L308" s="58"/>
      <c r="M308" s="58"/>
      <c r="N308" s="58"/>
      <c r="O308" s="58"/>
    </row>
    <row r="309" spans="1:15" ht="16.5" customHeight="1">
      <c r="A309" s="48">
        <v>85214</v>
      </c>
      <c r="B309" s="111" t="s">
        <v>392</v>
      </c>
      <c r="C309" s="111"/>
      <c r="D309" s="111"/>
      <c r="E309" s="111"/>
      <c r="F309" s="111"/>
      <c r="G309" s="111"/>
      <c r="H309" s="63"/>
      <c r="I309" s="63"/>
      <c r="J309" s="58"/>
      <c r="K309" s="58"/>
      <c r="L309" s="58"/>
      <c r="M309" s="58"/>
      <c r="N309" s="58"/>
      <c r="O309" s="58"/>
    </row>
    <row r="310" spans="1:15" ht="16.5" customHeight="1">
      <c r="A310" s="65"/>
      <c r="B310" s="111"/>
      <c r="C310" s="111"/>
      <c r="D310" s="111"/>
      <c r="E310" s="111"/>
      <c r="F310" s="111"/>
      <c r="G310" s="111"/>
      <c r="H310" s="63"/>
      <c r="I310" s="15">
        <f>SUM(H312)</f>
        <v>88235</v>
      </c>
      <c r="J310" s="58"/>
      <c r="K310" s="58"/>
      <c r="L310" s="58"/>
      <c r="M310" s="58"/>
      <c r="N310" s="58"/>
      <c r="O310" s="58"/>
    </row>
    <row r="311" spans="1:15" ht="16.5" customHeight="1">
      <c r="A311" s="65"/>
      <c r="B311" s="135"/>
      <c r="C311" s="135"/>
      <c r="D311" s="135"/>
      <c r="E311" s="135"/>
      <c r="F311" s="135"/>
      <c r="G311" s="135"/>
      <c r="H311" s="63"/>
      <c r="I311" s="63"/>
      <c r="J311" s="58"/>
      <c r="K311" s="58"/>
      <c r="L311" s="58"/>
      <c r="M311" s="58"/>
      <c r="N311" s="58"/>
      <c r="O311" s="58"/>
    </row>
    <row r="312" spans="1:15" ht="16.5" customHeight="1">
      <c r="A312" s="65"/>
      <c r="B312" s="135" t="s">
        <v>132</v>
      </c>
      <c r="C312" s="135"/>
      <c r="D312" s="135"/>
      <c r="E312" s="135"/>
      <c r="F312" s="135"/>
      <c r="G312" s="135"/>
      <c r="H312" s="63">
        <f>SUM(Wydatki!H536:H537)</f>
        <v>88235</v>
      </c>
      <c r="I312" s="63"/>
      <c r="J312" s="58"/>
      <c r="K312" s="58"/>
      <c r="L312" s="58"/>
      <c r="M312" s="58"/>
      <c r="N312" s="58"/>
      <c r="O312" s="58"/>
    </row>
    <row r="313" spans="1:15" ht="16.5" customHeight="1">
      <c r="A313" s="65"/>
      <c r="B313" s="135"/>
      <c r="C313" s="135"/>
      <c r="D313" s="135"/>
      <c r="E313" s="135"/>
      <c r="F313" s="135"/>
      <c r="G313" s="135"/>
      <c r="H313" s="63"/>
      <c r="I313" s="63"/>
      <c r="J313" s="58"/>
      <c r="K313" s="58"/>
      <c r="L313" s="58"/>
      <c r="M313" s="58"/>
      <c r="N313" s="58"/>
      <c r="O313" s="58"/>
    </row>
    <row r="314" spans="1:15" ht="16.5" customHeight="1">
      <c r="A314" s="65"/>
      <c r="B314" s="135"/>
      <c r="C314" s="135"/>
      <c r="D314" s="135"/>
      <c r="E314" s="135"/>
      <c r="F314" s="135"/>
      <c r="G314" s="135"/>
      <c r="H314" s="63"/>
      <c r="I314" s="63"/>
      <c r="J314" s="58"/>
      <c r="K314" s="58"/>
      <c r="L314" s="58"/>
      <c r="M314" s="58"/>
      <c r="N314" s="58"/>
      <c r="O314" s="58"/>
    </row>
    <row r="315" spans="1:15" ht="16.5" customHeight="1">
      <c r="A315" s="48">
        <v>85215</v>
      </c>
      <c r="B315" s="141" t="s">
        <v>62</v>
      </c>
      <c r="C315" s="141"/>
      <c r="D315" s="141"/>
      <c r="E315" s="141"/>
      <c r="F315" s="141"/>
      <c r="G315" s="141"/>
      <c r="H315" s="63"/>
      <c r="I315" s="15">
        <f>SUM(H316:H317)</f>
        <v>6000</v>
      </c>
      <c r="J315" s="58"/>
      <c r="K315" s="58"/>
      <c r="L315" s="58"/>
      <c r="M315" s="58"/>
      <c r="N315" s="58"/>
      <c r="O315" s="58"/>
    </row>
    <row r="316" spans="1:15" ht="16.5" customHeight="1">
      <c r="A316" s="28"/>
      <c r="B316" s="121"/>
      <c r="C316" s="121"/>
      <c r="D316" s="121"/>
      <c r="E316" s="121"/>
      <c r="F316" s="121"/>
      <c r="G316" s="121"/>
      <c r="H316" s="63"/>
      <c r="I316" s="63"/>
      <c r="J316" s="63"/>
      <c r="K316" s="58"/>
      <c r="L316" s="58"/>
      <c r="M316" s="58"/>
      <c r="N316" s="58"/>
      <c r="O316" s="58"/>
    </row>
    <row r="317" spans="1:15" ht="16.5" customHeight="1">
      <c r="A317" s="28"/>
      <c r="B317" s="135" t="s">
        <v>132</v>
      </c>
      <c r="C317" s="135"/>
      <c r="D317" s="135"/>
      <c r="E317" s="135"/>
      <c r="F317" s="135"/>
      <c r="G317" s="135"/>
      <c r="H317" s="63">
        <f>Wydatki!H541</f>
        <v>6000</v>
      </c>
      <c r="I317" s="63"/>
      <c r="J317" s="63"/>
      <c r="K317" s="58"/>
      <c r="L317" s="58"/>
      <c r="M317" s="58"/>
      <c r="N317" s="58"/>
      <c r="O317" s="58"/>
    </row>
    <row r="318" spans="1:15" ht="16.5" customHeight="1">
      <c r="A318" s="28"/>
      <c r="B318" s="136"/>
      <c r="C318" s="136"/>
      <c r="D318" s="136"/>
      <c r="E318" s="136"/>
      <c r="F318" s="136"/>
      <c r="G318" s="136"/>
      <c r="H318" s="63"/>
      <c r="I318" s="63"/>
      <c r="J318" s="63"/>
      <c r="K318" s="58"/>
      <c r="L318" s="58"/>
      <c r="M318" s="58"/>
      <c r="N318" s="58"/>
      <c r="O318" s="58"/>
    </row>
    <row r="319" spans="1:15" ht="16.5" customHeight="1">
      <c r="A319" s="28"/>
      <c r="B319" s="132"/>
      <c r="C319" s="132"/>
      <c r="D319" s="132"/>
      <c r="E319" s="132"/>
      <c r="F319" s="132"/>
      <c r="G319" s="132"/>
      <c r="H319" s="63"/>
      <c r="I319" s="63"/>
      <c r="J319" s="63"/>
      <c r="K319" s="58"/>
      <c r="L319" s="58"/>
      <c r="M319" s="58"/>
      <c r="N319" s="58"/>
      <c r="O319" s="58"/>
    </row>
    <row r="320" spans="1:15" ht="16.5" customHeight="1">
      <c r="A320" s="48">
        <v>85219</v>
      </c>
      <c r="B320" s="141" t="s">
        <v>64</v>
      </c>
      <c r="C320" s="141"/>
      <c r="D320" s="141"/>
      <c r="E320" s="141"/>
      <c r="F320" s="141"/>
      <c r="G320" s="141"/>
      <c r="H320" s="63"/>
      <c r="I320" s="15">
        <f>SUM(H322)</f>
        <v>121590</v>
      </c>
      <c r="J320" s="63"/>
      <c r="K320" s="58"/>
      <c r="L320" s="58"/>
      <c r="M320" s="58"/>
      <c r="N320" s="58"/>
      <c r="O320" s="58"/>
    </row>
    <row r="321" spans="1:15" ht="16.5" customHeight="1">
      <c r="A321" s="65"/>
      <c r="B321" s="121"/>
      <c r="C321" s="121"/>
      <c r="D321" s="121"/>
      <c r="E321" s="121"/>
      <c r="F321" s="121"/>
      <c r="G321" s="121"/>
      <c r="H321" s="63"/>
      <c r="J321" s="63"/>
      <c r="K321" s="58"/>
      <c r="L321" s="58"/>
      <c r="M321" s="58"/>
      <c r="N321" s="58"/>
      <c r="O321" s="58"/>
    </row>
    <row r="322" spans="1:15" ht="16.5" customHeight="1">
      <c r="A322" s="65"/>
      <c r="B322" s="135" t="s">
        <v>134</v>
      </c>
      <c r="C322" s="135"/>
      <c r="D322" s="135"/>
      <c r="E322" s="135"/>
      <c r="F322" s="135"/>
      <c r="G322" s="135"/>
      <c r="H322" s="63">
        <f>SUM(Wydatki!H545:H570)</f>
        <v>121590</v>
      </c>
      <c r="I322" s="58"/>
      <c r="J322" s="63"/>
      <c r="K322" s="58"/>
      <c r="L322" s="58"/>
      <c r="M322" s="58"/>
      <c r="N322" s="58"/>
      <c r="O322" s="58"/>
    </row>
    <row r="323" spans="1:15" ht="16.5" customHeight="1">
      <c r="A323" s="65"/>
      <c r="B323" s="135" t="s">
        <v>702</v>
      </c>
      <c r="C323" s="135"/>
      <c r="D323" s="135"/>
      <c r="E323" s="135"/>
      <c r="F323" s="135"/>
      <c r="G323" s="135"/>
      <c r="H323" s="63">
        <f>SUM(Wydatki!H545:H546)</f>
        <v>67260</v>
      </c>
      <c r="I323" s="63"/>
      <c r="J323" s="58"/>
      <c r="K323" s="63"/>
      <c r="L323" s="58"/>
      <c r="M323" s="58"/>
      <c r="N323" s="58"/>
      <c r="O323" s="58"/>
    </row>
    <row r="324" spans="1:15" ht="16.5" customHeight="1">
      <c r="A324" s="65"/>
      <c r="B324" s="135" t="s">
        <v>694</v>
      </c>
      <c r="C324" s="135"/>
      <c r="D324" s="135"/>
      <c r="E324" s="135"/>
      <c r="F324" s="135"/>
      <c r="G324" s="135"/>
      <c r="H324" s="63">
        <f>SUM(Wydatki!H547:H548)</f>
        <v>13600</v>
      </c>
      <c r="I324" s="63"/>
      <c r="J324" s="58"/>
      <c r="K324" s="63"/>
      <c r="L324" s="58"/>
      <c r="M324" s="58"/>
      <c r="N324" s="58"/>
      <c r="O324" s="58"/>
    </row>
    <row r="325" spans="1:15" ht="16.5" customHeight="1">
      <c r="A325" s="65"/>
      <c r="B325" s="135"/>
      <c r="C325" s="135"/>
      <c r="D325" s="135"/>
      <c r="E325" s="135"/>
      <c r="F325" s="135"/>
      <c r="G325" s="135"/>
      <c r="H325" s="63"/>
      <c r="I325" s="63"/>
      <c r="J325" s="58"/>
      <c r="K325" s="59"/>
      <c r="L325" s="58"/>
      <c r="M325" s="58"/>
      <c r="N325" s="58"/>
      <c r="O325" s="58"/>
    </row>
    <row r="326" spans="1:15" ht="16.5" customHeight="1">
      <c r="A326" s="65"/>
      <c r="B326" s="135"/>
      <c r="C326" s="135"/>
      <c r="D326" s="135"/>
      <c r="E326" s="135"/>
      <c r="F326" s="135"/>
      <c r="G326" s="135"/>
      <c r="H326" s="63"/>
      <c r="I326" s="63"/>
      <c r="J326" s="58"/>
      <c r="K326" s="58"/>
      <c r="L326" s="58"/>
      <c r="M326" s="58"/>
      <c r="N326" s="58"/>
      <c r="O326" s="58"/>
    </row>
    <row r="327" spans="1:15" ht="34.5" customHeight="1">
      <c r="A327" s="75">
        <v>85228</v>
      </c>
      <c r="B327" s="123" t="s">
        <v>85</v>
      </c>
      <c r="C327" s="123"/>
      <c r="D327" s="123"/>
      <c r="E327" s="123"/>
      <c r="F327" s="123"/>
      <c r="G327" s="123"/>
      <c r="H327" s="63"/>
      <c r="I327" s="15">
        <f>SUM(H329)</f>
        <v>48200</v>
      </c>
      <c r="J327" s="58"/>
      <c r="K327" s="58"/>
      <c r="L327" s="58"/>
      <c r="M327" s="58"/>
      <c r="N327" s="58"/>
      <c r="O327" s="58"/>
    </row>
    <row r="328" spans="1:15" ht="16.5" customHeight="1">
      <c r="A328" s="65"/>
      <c r="B328" s="121"/>
      <c r="C328" s="121"/>
      <c r="D328" s="121"/>
      <c r="E328" s="121"/>
      <c r="F328" s="121"/>
      <c r="G328" s="121"/>
      <c r="H328" s="63"/>
      <c r="J328" s="58"/>
      <c r="K328" s="58"/>
      <c r="L328" s="58"/>
      <c r="M328" s="58"/>
      <c r="N328" s="58"/>
      <c r="O328" s="58"/>
    </row>
    <row r="329" spans="1:15" ht="16.5" customHeight="1">
      <c r="A329" s="65"/>
      <c r="B329" s="135" t="s">
        <v>132</v>
      </c>
      <c r="C329" s="135"/>
      <c r="D329" s="135"/>
      <c r="E329" s="135"/>
      <c r="F329" s="135"/>
      <c r="G329" s="135"/>
      <c r="H329" s="63">
        <f>Wydatki!H574</f>
        <v>48200</v>
      </c>
      <c r="I329" s="63"/>
      <c r="J329" s="58"/>
      <c r="K329" s="58"/>
      <c r="L329" s="58"/>
      <c r="M329" s="58"/>
      <c r="N329" s="58"/>
      <c r="O329" s="58"/>
    </row>
    <row r="330" spans="1:15" ht="16.5" customHeight="1">
      <c r="A330" s="65"/>
      <c r="B330" s="136"/>
      <c r="C330" s="136"/>
      <c r="D330" s="136"/>
      <c r="E330" s="136"/>
      <c r="F330" s="136"/>
      <c r="G330" s="136"/>
      <c r="H330" s="63"/>
      <c r="I330" s="63"/>
      <c r="J330" s="58"/>
      <c r="K330" s="58"/>
      <c r="L330" s="58"/>
      <c r="M330" s="58"/>
      <c r="N330" s="58"/>
      <c r="O330" s="58"/>
    </row>
    <row r="331" spans="1:15" ht="16.5" customHeight="1">
      <c r="A331" s="65"/>
      <c r="B331" s="135"/>
      <c r="C331" s="135"/>
      <c r="D331" s="135"/>
      <c r="E331" s="135"/>
      <c r="F331" s="135"/>
      <c r="G331" s="135"/>
      <c r="H331" s="63"/>
      <c r="I331" s="63"/>
      <c r="J331" s="58"/>
      <c r="K331" s="58"/>
      <c r="L331" s="58"/>
      <c r="M331" s="58"/>
      <c r="N331" s="58"/>
      <c r="O331" s="58"/>
    </row>
    <row r="332" spans="1:15" ht="16.5" customHeight="1">
      <c r="A332" s="48">
        <v>85295</v>
      </c>
      <c r="B332" s="141" t="s">
        <v>575</v>
      </c>
      <c r="C332" s="141"/>
      <c r="D332" s="141"/>
      <c r="E332" s="141"/>
      <c r="F332" s="141"/>
      <c r="G332" s="141"/>
      <c r="H332" s="63"/>
      <c r="I332" s="15">
        <f>SUM(H333:H336)</f>
        <v>12300</v>
      </c>
      <c r="J332" s="58"/>
      <c r="K332" s="58"/>
      <c r="L332" s="58"/>
      <c r="M332" s="58"/>
      <c r="N332" s="58"/>
      <c r="O332" s="58"/>
    </row>
    <row r="333" spans="1:15" ht="16.5" customHeight="1">
      <c r="A333" s="48"/>
      <c r="B333" s="121"/>
      <c r="C333" s="121"/>
      <c r="D333" s="121"/>
      <c r="E333" s="121"/>
      <c r="F333" s="121"/>
      <c r="G333" s="121"/>
      <c r="H333" s="63"/>
      <c r="J333" s="58"/>
      <c r="K333" s="58"/>
      <c r="L333" s="58"/>
      <c r="M333" s="58"/>
      <c r="N333" s="58"/>
      <c r="O333" s="58"/>
    </row>
    <row r="334" spans="1:15" ht="16.5" customHeight="1">
      <c r="A334" s="65"/>
      <c r="B334" s="135" t="s">
        <v>703</v>
      </c>
      <c r="C334" s="135"/>
      <c r="D334" s="135"/>
      <c r="E334" s="135"/>
      <c r="F334" s="135"/>
      <c r="G334" s="135"/>
      <c r="H334" s="63">
        <f>SUM(Wydatki!H578:H579)</f>
        <v>12300</v>
      </c>
      <c r="I334" s="63"/>
      <c r="J334" s="58"/>
      <c r="K334" s="58"/>
      <c r="L334" s="58"/>
      <c r="M334" s="58"/>
      <c r="N334" s="58"/>
      <c r="O334" s="58"/>
    </row>
    <row r="335" spans="1:15" ht="16.5" customHeight="1">
      <c r="A335" s="65"/>
      <c r="B335" s="135"/>
      <c r="C335" s="135"/>
      <c r="D335" s="135"/>
      <c r="E335" s="135"/>
      <c r="F335" s="135"/>
      <c r="G335" s="135"/>
      <c r="H335" s="63"/>
      <c r="I335" s="63"/>
      <c r="J335" s="58"/>
      <c r="K335" s="58"/>
      <c r="L335" s="58"/>
      <c r="M335" s="58"/>
      <c r="N335" s="58"/>
      <c r="O335" s="58"/>
    </row>
    <row r="336" spans="1:15" ht="16.5" customHeight="1">
      <c r="A336" s="65"/>
      <c r="B336" s="135"/>
      <c r="C336" s="135"/>
      <c r="D336" s="135"/>
      <c r="E336" s="135"/>
      <c r="F336" s="135"/>
      <c r="G336" s="135"/>
      <c r="H336" s="63"/>
      <c r="I336" s="63"/>
      <c r="J336" s="58"/>
      <c r="K336" s="58"/>
      <c r="L336" s="58"/>
      <c r="M336" s="58"/>
      <c r="N336" s="58"/>
      <c r="O336" s="58"/>
    </row>
    <row r="337" spans="1:15" ht="16.5" customHeight="1">
      <c r="A337" s="65"/>
      <c r="B337" s="136"/>
      <c r="C337" s="136"/>
      <c r="D337" s="136"/>
      <c r="E337" s="136"/>
      <c r="F337" s="136"/>
      <c r="G337" s="136"/>
      <c r="H337" s="63"/>
      <c r="I337" s="63"/>
      <c r="J337" s="58"/>
      <c r="K337" s="58"/>
      <c r="L337" s="58"/>
      <c r="M337" s="58"/>
      <c r="N337" s="58"/>
      <c r="O337" s="58"/>
    </row>
    <row r="338" spans="1:15" ht="16.5" customHeight="1">
      <c r="A338" s="142" t="s">
        <v>320</v>
      </c>
      <c r="B338" s="142"/>
      <c r="C338" s="142"/>
      <c r="D338" s="142"/>
      <c r="E338" s="142"/>
      <c r="F338" s="142"/>
      <c r="G338" s="142"/>
      <c r="H338" s="63"/>
      <c r="I338" s="63"/>
      <c r="J338" s="58"/>
      <c r="K338" s="58"/>
      <c r="L338" s="58"/>
      <c r="M338" s="58"/>
      <c r="N338" s="58"/>
      <c r="O338" s="58"/>
    </row>
    <row r="339" spans="1:15" ht="16.5" customHeight="1">
      <c r="A339" s="142"/>
      <c r="B339" s="142"/>
      <c r="C339" s="142"/>
      <c r="D339" s="142"/>
      <c r="E339" s="142"/>
      <c r="F339" s="142"/>
      <c r="G339" s="142"/>
      <c r="H339" s="63"/>
      <c r="I339" s="63"/>
      <c r="J339" s="15">
        <f>SUM(I343:I357)</f>
        <v>149105</v>
      </c>
      <c r="K339" s="58"/>
      <c r="L339" s="58"/>
      <c r="M339" s="58"/>
      <c r="N339" s="58"/>
      <c r="O339" s="58"/>
    </row>
    <row r="340" spans="1:15" ht="16.5" customHeight="1">
      <c r="A340" s="142"/>
      <c r="B340" s="142"/>
      <c r="C340" s="142"/>
      <c r="D340" s="142"/>
      <c r="E340" s="142"/>
      <c r="F340" s="142"/>
      <c r="G340" s="142"/>
      <c r="H340" s="63"/>
      <c r="I340" s="63"/>
      <c r="J340" s="58"/>
      <c r="K340" s="58"/>
      <c r="L340" s="58"/>
      <c r="M340" s="58"/>
      <c r="N340" s="58"/>
      <c r="O340" s="58"/>
    </row>
    <row r="341" spans="1:15" ht="16.5" customHeight="1">
      <c r="A341" s="47"/>
      <c r="B341" s="109"/>
      <c r="C341" s="109"/>
      <c r="D341" s="109"/>
      <c r="E341" s="109"/>
      <c r="F341" s="109"/>
      <c r="G341" s="109"/>
      <c r="H341" s="63"/>
      <c r="I341" s="63"/>
      <c r="J341" s="58"/>
      <c r="K341" s="58"/>
      <c r="L341" s="58"/>
      <c r="M341" s="58"/>
      <c r="N341" s="58"/>
      <c r="O341" s="58"/>
    </row>
    <row r="342" spans="1:15" ht="16.5" customHeight="1">
      <c r="A342" s="60" t="s">
        <v>529</v>
      </c>
      <c r="B342" s="145" t="s">
        <v>530</v>
      </c>
      <c r="C342" s="145"/>
      <c r="D342" s="145"/>
      <c r="E342" s="145"/>
      <c r="F342" s="145"/>
      <c r="G342" s="145"/>
      <c r="H342" s="63"/>
      <c r="I342" s="58"/>
      <c r="K342" s="58"/>
      <c r="L342" s="58"/>
      <c r="M342" s="58"/>
      <c r="N342" s="58"/>
      <c r="O342" s="58"/>
    </row>
    <row r="343" spans="1:15" ht="16.5" customHeight="1">
      <c r="A343" s="65"/>
      <c r="B343" s="135"/>
      <c r="C343" s="135"/>
      <c r="D343" s="135"/>
      <c r="E343" s="135"/>
      <c r="F343" s="135"/>
      <c r="G343" s="135"/>
      <c r="H343" s="63"/>
      <c r="I343" s="63"/>
      <c r="J343" s="58"/>
      <c r="K343" s="58"/>
      <c r="L343" s="58"/>
      <c r="M343" s="58"/>
      <c r="N343" s="58"/>
      <c r="O343" s="58"/>
    </row>
    <row r="344" spans="1:15" ht="16.5" customHeight="1">
      <c r="A344" s="48">
        <v>85401</v>
      </c>
      <c r="B344" s="141" t="s">
        <v>519</v>
      </c>
      <c r="C344" s="141"/>
      <c r="D344" s="141"/>
      <c r="E344" s="141"/>
      <c r="F344" s="141"/>
      <c r="G344" s="141"/>
      <c r="H344" s="63"/>
      <c r="I344" s="15">
        <f>SUM(H345:H346)</f>
        <v>140709</v>
      </c>
      <c r="J344" s="58"/>
      <c r="K344" s="58"/>
      <c r="L344" s="58"/>
      <c r="M344" s="58"/>
      <c r="N344" s="58"/>
      <c r="O344" s="58"/>
    </row>
    <row r="345" spans="1:15" ht="16.5" customHeight="1">
      <c r="A345" s="48"/>
      <c r="B345" s="138"/>
      <c r="C345" s="138"/>
      <c r="D345" s="138"/>
      <c r="E345" s="138"/>
      <c r="F345" s="138"/>
      <c r="G345" s="138"/>
      <c r="H345" s="63"/>
      <c r="I345" s="63"/>
      <c r="J345" s="58"/>
      <c r="K345" s="58"/>
      <c r="L345" s="58"/>
      <c r="M345" s="58"/>
      <c r="N345" s="58"/>
      <c r="O345" s="58"/>
    </row>
    <row r="346" spans="1:15" ht="16.5" customHeight="1">
      <c r="A346" s="48"/>
      <c r="B346" s="135" t="s">
        <v>134</v>
      </c>
      <c r="C346" s="135"/>
      <c r="D346" s="135"/>
      <c r="E346" s="135"/>
      <c r="F346" s="135"/>
      <c r="G346" s="135"/>
      <c r="H346" s="63">
        <f>SUM(Wydatki!H591:H604)</f>
        <v>140709</v>
      </c>
      <c r="I346" s="63"/>
      <c r="J346" s="58"/>
      <c r="K346" s="58"/>
      <c r="L346" s="58"/>
      <c r="M346" s="58"/>
      <c r="N346" s="58"/>
      <c r="O346" s="58"/>
    </row>
    <row r="347" spans="1:15" ht="16.5" customHeight="1">
      <c r="A347" s="48"/>
      <c r="B347" s="135" t="s">
        <v>693</v>
      </c>
      <c r="C347" s="135"/>
      <c r="D347" s="135"/>
      <c r="E347" s="135"/>
      <c r="F347" s="135"/>
      <c r="G347" s="135"/>
      <c r="H347" s="63">
        <f>SUM(Wydatki!H591:H592)</f>
        <v>83210</v>
      </c>
      <c r="I347" s="63"/>
      <c r="J347" s="58"/>
      <c r="K347" s="58"/>
      <c r="L347" s="58"/>
      <c r="M347" s="58"/>
      <c r="N347" s="58"/>
      <c r="O347" s="58"/>
    </row>
    <row r="348" spans="1:15" ht="16.5" customHeight="1">
      <c r="A348" s="48"/>
      <c r="B348" s="135" t="s">
        <v>694</v>
      </c>
      <c r="C348" s="135"/>
      <c r="D348" s="135"/>
      <c r="E348" s="135"/>
      <c r="F348" s="135"/>
      <c r="G348" s="135"/>
      <c r="H348" s="63">
        <f>SUM(Wydatki!H593:H594)</f>
        <v>14246</v>
      </c>
      <c r="I348" s="63"/>
      <c r="J348" s="58"/>
      <c r="K348" s="58"/>
      <c r="L348" s="58"/>
      <c r="M348" s="58"/>
      <c r="N348" s="58"/>
      <c r="O348" s="58"/>
    </row>
    <row r="349" spans="1:15" ht="16.5" customHeight="1">
      <c r="A349" s="48"/>
      <c r="B349" s="135"/>
      <c r="C349" s="135"/>
      <c r="D349" s="135"/>
      <c r="E349" s="135"/>
      <c r="F349" s="135"/>
      <c r="G349" s="135"/>
      <c r="H349" s="63"/>
      <c r="I349" s="63"/>
      <c r="J349" s="58"/>
      <c r="K349" s="58"/>
      <c r="L349" s="58"/>
      <c r="M349" s="58"/>
      <c r="N349" s="58"/>
      <c r="O349" s="58"/>
    </row>
    <row r="350" spans="1:15" ht="16.5" customHeight="1">
      <c r="A350" s="65"/>
      <c r="B350" s="135"/>
      <c r="C350" s="135"/>
      <c r="D350" s="135"/>
      <c r="E350" s="135"/>
      <c r="F350" s="135"/>
      <c r="G350" s="135"/>
      <c r="H350" s="63"/>
      <c r="I350" s="63"/>
      <c r="J350" s="58"/>
      <c r="K350" s="58"/>
      <c r="L350" s="58"/>
      <c r="M350" s="58"/>
      <c r="N350" s="58"/>
      <c r="O350" s="58"/>
    </row>
    <row r="351" spans="1:15" ht="16.5" customHeight="1">
      <c r="A351" s="48">
        <v>85415</v>
      </c>
      <c r="B351" s="141" t="s">
        <v>705</v>
      </c>
      <c r="C351" s="141"/>
      <c r="D351" s="141"/>
      <c r="E351" s="141"/>
      <c r="F351" s="141"/>
      <c r="G351" s="141"/>
      <c r="H351" s="63"/>
      <c r="I351" s="15">
        <f>SUM(H351:H353)</f>
        <v>8000</v>
      </c>
      <c r="J351" s="58"/>
      <c r="K351" s="58"/>
      <c r="L351" s="58"/>
      <c r="M351" s="58"/>
      <c r="N351" s="58"/>
      <c r="O351" s="58"/>
    </row>
    <row r="352" spans="1:15" ht="16.5" customHeight="1">
      <c r="A352" s="48"/>
      <c r="B352" s="138"/>
      <c r="C352" s="138"/>
      <c r="D352" s="138"/>
      <c r="E352" s="138"/>
      <c r="F352" s="138"/>
      <c r="G352" s="138"/>
      <c r="H352" s="63"/>
      <c r="I352" s="15"/>
      <c r="J352" s="58"/>
      <c r="K352" s="58"/>
      <c r="L352" s="58"/>
      <c r="M352" s="58"/>
      <c r="N352" s="58"/>
      <c r="O352" s="58"/>
    </row>
    <row r="353" spans="1:15" ht="16.5" customHeight="1">
      <c r="A353" s="48"/>
      <c r="B353" s="135" t="s">
        <v>704</v>
      </c>
      <c r="C353" s="135"/>
      <c r="D353" s="135"/>
      <c r="E353" s="135"/>
      <c r="F353" s="135"/>
      <c r="G353" s="135"/>
      <c r="H353" s="63">
        <f>Wydatki!H608</f>
        <v>8000</v>
      </c>
      <c r="I353" s="15"/>
      <c r="J353" s="58"/>
      <c r="K353" s="58"/>
      <c r="L353" s="58"/>
      <c r="M353" s="58"/>
      <c r="N353" s="58"/>
      <c r="O353" s="58"/>
    </row>
    <row r="354" spans="1:15" ht="16.5" customHeight="1">
      <c r="A354" s="48"/>
      <c r="B354" s="138"/>
      <c r="C354" s="138"/>
      <c r="D354" s="138"/>
      <c r="E354" s="138"/>
      <c r="F354" s="138"/>
      <c r="G354" s="138"/>
      <c r="H354" s="63"/>
      <c r="I354" s="15"/>
      <c r="J354" s="58"/>
      <c r="K354" s="58"/>
      <c r="L354" s="58"/>
      <c r="M354" s="58"/>
      <c r="N354" s="58"/>
      <c r="O354" s="58"/>
    </row>
    <row r="355" spans="1:15" ht="16.5" customHeight="1">
      <c r="A355" s="65"/>
      <c r="B355" s="135"/>
      <c r="C355" s="135"/>
      <c r="D355" s="135"/>
      <c r="E355" s="135"/>
      <c r="F355" s="135"/>
      <c r="G355" s="135"/>
      <c r="H355" s="63"/>
      <c r="I355" s="63"/>
      <c r="J355" s="58"/>
      <c r="K355" s="58"/>
      <c r="L355" s="58"/>
      <c r="M355" s="58"/>
      <c r="N355" s="58"/>
      <c r="O355" s="58"/>
    </row>
    <row r="356" spans="1:15" ht="16.5" customHeight="1">
      <c r="A356" s="48">
        <v>85446</v>
      </c>
      <c r="B356" s="141" t="s">
        <v>89</v>
      </c>
      <c r="C356" s="141"/>
      <c r="D356" s="141"/>
      <c r="E356" s="141"/>
      <c r="F356" s="141"/>
      <c r="G356" s="141"/>
      <c r="H356" s="63"/>
      <c r="I356" s="15">
        <f>SUM(H357:H358)</f>
        <v>396</v>
      </c>
      <c r="J356" s="58"/>
      <c r="K356" s="58"/>
      <c r="L356" s="58"/>
      <c r="M356" s="58"/>
      <c r="N356" s="58"/>
      <c r="O356" s="58"/>
    </row>
    <row r="357" spans="1:15" ht="16.5" customHeight="1">
      <c r="A357" s="48"/>
      <c r="B357" s="138"/>
      <c r="C357" s="138"/>
      <c r="D357" s="138"/>
      <c r="E357" s="138"/>
      <c r="F357" s="138"/>
      <c r="G357" s="138"/>
      <c r="H357" s="63"/>
      <c r="I357" s="63"/>
      <c r="J357" s="58"/>
      <c r="K357" s="58"/>
      <c r="L357" s="58"/>
      <c r="M357" s="58"/>
      <c r="N357" s="58"/>
      <c r="O357" s="58"/>
    </row>
    <row r="358" spans="1:15" ht="16.5" customHeight="1">
      <c r="A358" s="65"/>
      <c r="B358" s="135" t="s">
        <v>132</v>
      </c>
      <c r="C358" s="135"/>
      <c r="D358" s="135"/>
      <c r="E358" s="135"/>
      <c r="F358" s="135"/>
      <c r="G358" s="135"/>
      <c r="H358" s="63">
        <f>Wydatki!H612</f>
        <v>396</v>
      </c>
      <c r="I358" s="63"/>
      <c r="J358" s="58"/>
      <c r="K358" s="58"/>
      <c r="L358" s="58"/>
      <c r="M358" s="58"/>
      <c r="N358" s="58"/>
      <c r="O358" s="58"/>
    </row>
    <row r="359" spans="1:15" ht="16.5" customHeight="1">
      <c r="A359" s="65"/>
      <c r="B359" s="135"/>
      <c r="C359" s="135"/>
      <c r="D359" s="135"/>
      <c r="E359" s="135"/>
      <c r="F359" s="135"/>
      <c r="G359" s="135"/>
      <c r="H359" s="63"/>
      <c r="I359" s="63"/>
      <c r="J359" s="58"/>
      <c r="K359" s="58"/>
      <c r="L359" s="58"/>
      <c r="M359" s="58"/>
      <c r="N359" s="58"/>
      <c r="O359" s="58"/>
    </row>
    <row r="360" spans="1:15" ht="16.5" customHeight="1">
      <c r="A360" s="65"/>
      <c r="B360" s="136"/>
      <c r="C360" s="136"/>
      <c r="D360" s="136"/>
      <c r="E360" s="136"/>
      <c r="F360" s="136"/>
      <c r="G360" s="136"/>
      <c r="H360" s="63"/>
      <c r="I360" s="63"/>
      <c r="J360" s="58"/>
      <c r="K360" s="58"/>
      <c r="L360" s="58"/>
      <c r="M360" s="58"/>
      <c r="N360" s="58"/>
      <c r="O360" s="58"/>
    </row>
    <row r="361" spans="1:15" ht="16.5" customHeight="1">
      <c r="A361" s="65"/>
      <c r="B361" s="136"/>
      <c r="C361" s="136"/>
      <c r="D361" s="136"/>
      <c r="E361" s="136"/>
      <c r="F361" s="136"/>
      <c r="G361" s="136"/>
      <c r="H361" s="63"/>
      <c r="I361" s="63"/>
      <c r="J361" s="58"/>
      <c r="K361" s="58"/>
      <c r="L361" s="58"/>
      <c r="M361" s="58"/>
      <c r="N361" s="58"/>
      <c r="O361" s="58"/>
    </row>
    <row r="362" spans="1:15" ht="16.5" customHeight="1">
      <c r="A362" s="65"/>
      <c r="B362" s="136"/>
      <c r="C362" s="136"/>
      <c r="D362" s="136"/>
      <c r="E362" s="136"/>
      <c r="F362" s="136"/>
      <c r="G362" s="136"/>
      <c r="H362" s="63"/>
      <c r="I362" s="63"/>
      <c r="J362" s="58"/>
      <c r="K362" s="58"/>
      <c r="L362" s="58"/>
      <c r="M362" s="58"/>
      <c r="N362" s="58"/>
      <c r="O362" s="58"/>
    </row>
    <row r="363" spans="1:15" ht="16.5" customHeight="1">
      <c r="A363" s="65"/>
      <c r="B363" s="136"/>
      <c r="C363" s="136"/>
      <c r="D363" s="136"/>
      <c r="E363" s="136"/>
      <c r="F363" s="136"/>
      <c r="G363" s="136"/>
      <c r="H363" s="63"/>
      <c r="I363" s="63"/>
      <c r="J363" s="58"/>
      <c r="K363" s="58"/>
      <c r="L363" s="58"/>
      <c r="M363" s="58"/>
      <c r="N363" s="58"/>
      <c r="O363" s="58"/>
    </row>
    <row r="364" spans="1:15" ht="16.5" customHeight="1">
      <c r="A364" s="65"/>
      <c r="B364" s="135"/>
      <c r="C364" s="135"/>
      <c r="D364" s="135"/>
      <c r="E364" s="135"/>
      <c r="F364" s="135"/>
      <c r="G364" s="135"/>
      <c r="H364" s="63"/>
      <c r="I364" s="63"/>
      <c r="J364" s="58"/>
      <c r="K364" s="58"/>
      <c r="L364" s="58"/>
      <c r="M364" s="58"/>
      <c r="N364" s="58"/>
      <c r="O364" s="58"/>
    </row>
    <row r="365" spans="1:15" ht="16.5" customHeight="1">
      <c r="A365" s="122" t="s">
        <v>521</v>
      </c>
      <c r="B365" s="122"/>
      <c r="C365" s="122"/>
      <c r="D365" s="122"/>
      <c r="E365" s="122"/>
      <c r="F365" s="122"/>
      <c r="G365" s="122"/>
      <c r="H365" s="63"/>
      <c r="I365" s="63"/>
      <c r="J365" s="58"/>
      <c r="K365" s="58"/>
      <c r="L365" s="58"/>
      <c r="M365" s="58"/>
      <c r="N365" s="58"/>
      <c r="O365" s="58"/>
    </row>
    <row r="366" spans="1:15" ht="16.5" customHeight="1">
      <c r="A366" s="122"/>
      <c r="B366" s="122"/>
      <c r="C366" s="122"/>
      <c r="D366" s="122"/>
      <c r="E366" s="122"/>
      <c r="F366" s="122"/>
      <c r="G366" s="122"/>
      <c r="H366" s="63"/>
      <c r="I366" s="63"/>
      <c r="J366" s="15">
        <f>SUM(I369:I397)</f>
        <v>131363</v>
      </c>
      <c r="K366" s="58"/>
      <c r="L366" s="58"/>
      <c r="M366" s="58"/>
      <c r="N366" s="58"/>
      <c r="O366" s="58"/>
    </row>
    <row r="367" spans="1:15" ht="16.5" customHeight="1">
      <c r="A367" s="122"/>
      <c r="B367" s="122"/>
      <c r="C367" s="122"/>
      <c r="D367" s="122"/>
      <c r="E367" s="122"/>
      <c r="F367" s="122"/>
      <c r="G367" s="122"/>
      <c r="H367" s="63"/>
      <c r="I367" s="63"/>
      <c r="J367" s="58"/>
      <c r="K367" s="58"/>
      <c r="L367" s="58"/>
      <c r="M367" s="58"/>
      <c r="N367" s="58"/>
      <c r="O367" s="58"/>
    </row>
    <row r="368" spans="1:15" ht="16.5" customHeight="1">
      <c r="A368" s="65"/>
      <c r="B368" s="121"/>
      <c r="C368" s="121"/>
      <c r="D368" s="121"/>
      <c r="E368" s="121"/>
      <c r="F368" s="121"/>
      <c r="G368" s="121"/>
      <c r="H368" s="63"/>
      <c r="I368" s="63"/>
      <c r="J368" s="58"/>
      <c r="K368" s="58"/>
      <c r="L368" s="58"/>
      <c r="M368" s="58"/>
      <c r="N368" s="58"/>
      <c r="O368" s="58"/>
    </row>
    <row r="369" spans="1:15" ht="16.5" customHeight="1">
      <c r="A369" s="60" t="s">
        <v>529</v>
      </c>
      <c r="B369" s="145" t="s">
        <v>530</v>
      </c>
      <c r="C369" s="145"/>
      <c r="D369" s="145"/>
      <c r="E369" s="145"/>
      <c r="F369" s="145"/>
      <c r="G369" s="145"/>
      <c r="H369" s="63"/>
      <c r="I369" s="63"/>
      <c r="K369" s="58"/>
      <c r="L369" s="58"/>
      <c r="M369" s="58"/>
      <c r="N369" s="58"/>
      <c r="O369" s="58"/>
    </row>
    <row r="370" spans="1:15" ht="16.5" customHeight="1">
      <c r="A370" s="60"/>
      <c r="B370" s="145"/>
      <c r="C370" s="145"/>
      <c r="D370" s="145"/>
      <c r="E370" s="145"/>
      <c r="F370" s="145"/>
      <c r="G370" s="145"/>
      <c r="H370" s="63"/>
      <c r="I370" s="63"/>
      <c r="K370" s="58"/>
      <c r="L370" s="58"/>
      <c r="M370" s="58"/>
      <c r="N370" s="58"/>
      <c r="O370" s="58"/>
    </row>
    <row r="371" spans="1:15" ht="16.5" customHeight="1">
      <c r="A371" s="108">
        <v>90002</v>
      </c>
      <c r="B371" s="104" t="s">
        <v>243</v>
      </c>
      <c r="C371" s="104"/>
      <c r="D371" s="104"/>
      <c r="E371" s="104"/>
      <c r="F371" s="104"/>
      <c r="G371" s="104"/>
      <c r="H371" s="63"/>
      <c r="I371" s="15">
        <f>SUM(H373)</f>
        <v>14394</v>
      </c>
      <c r="K371" s="58"/>
      <c r="L371" s="58"/>
      <c r="M371" s="58"/>
      <c r="N371" s="58"/>
      <c r="O371" s="58"/>
    </row>
    <row r="372" spans="1:15" ht="16.5" customHeight="1">
      <c r="A372" s="60"/>
      <c r="B372" s="145"/>
      <c r="C372" s="145"/>
      <c r="D372" s="145"/>
      <c r="E372" s="145"/>
      <c r="F372" s="145"/>
      <c r="G372" s="145"/>
      <c r="H372" s="63"/>
      <c r="I372" s="63"/>
      <c r="K372" s="58"/>
      <c r="L372" s="58"/>
      <c r="M372" s="58"/>
      <c r="N372" s="58"/>
      <c r="O372" s="58"/>
    </row>
    <row r="373" spans="1:15" ht="17.25" customHeight="1">
      <c r="A373" s="60"/>
      <c r="B373" s="115" t="s">
        <v>695</v>
      </c>
      <c r="C373" s="135"/>
      <c r="D373" s="135"/>
      <c r="E373" s="135"/>
      <c r="F373" s="135"/>
      <c r="G373" s="135"/>
      <c r="H373" s="63">
        <f>Wydatki!H622</f>
        <v>14394</v>
      </c>
      <c r="I373" s="63"/>
      <c r="K373" s="58"/>
      <c r="L373" s="58"/>
      <c r="M373" s="58"/>
      <c r="N373" s="58"/>
      <c r="O373" s="58"/>
    </row>
    <row r="374" spans="1:15" ht="16.5" customHeight="1">
      <c r="A374" s="60"/>
      <c r="B374" s="135" t="s">
        <v>698</v>
      </c>
      <c r="C374" s="135"/>
      <c r="D374" s="135"/>
      <c r="E374" s="135"/>
      <c r="F374" s="135"/>
      <c r="G374" s="135"/>
      <c r="H374" s="63">
        <f>H373</f>
        <v>14394</v>
      </c>
      <c r="I374" s="63"/>
      <c r="K374" s="58"/>
      <c r="L374" s="58"/>
      <c r="M374" s="58"/>
      <c r="N374" s="58"/>
      <c r="O374" s="58"/>
    </row>
    <row r="375" spans="1:15" ht="16.5" customHeight="1">
      <c r="A375" s="65"/>
      <c r="B375" s="135"/>
      <c r="C375" s="135"/>
      <c r="D375" s="135"/>
      <c r="E375" s="135"/>
      <c r="F375" s="135"/>
      <c r="G375" s="135"/>
      <c r="H375" s="63"/>
      <c r="I375" s="63"/>
      <c r="J375" s="58"/>
      <c r="K375" s="58"/>
      <c r="L375" s="58"/>
      <c r="M375" s="58"/>
      <c r="N375" s="58"/>
      <c r="O375" s="58"/>
    </row>
    <row r="376" spans="1:15" ht="16.5" customHeight="1">
      <c r="A376" s="48">
        <v>90003</v>
      </c>
      <c r="B376" s="141" t="s">
        <v>339</v>
      </c>
      <c r="C376" s="141"/>
      <c r="D376" s="141"/>
      <c r="E376" s="141"/>
      <c r="F376" s="141"/>
      <c r="G376" s="141"/>
      <c r="H376" s="63"/>
      <c r="I376" s="15">
        <f>SUM(H378)</f>
        <v>49354</v>
      </c>
      <c r="J376" s="58"/>
      <c r="K376" s="58"/>
      <c r="L376" s="58"/>
      <c r="M376" s="58"/>
      <c r="N376" s="58"/>
      <c r="O376" s="58"/>
    </row>
    <row r="377" spans="1:15" ht="16.5" customHeight="1">
      <c r="A377" s="65"/>
      <c r="B377" s="121"/>
      <c r="C377" s="121"/>
      <c r="D377" s="121"/>
      <c r="E377" s="121"/>
      <c r="F377" s="121"/>
      <c r="G377" s="121"/>
      <c r="H377" s="63"/>
      <c r="J377" s="58"/>
      <c r="K377" s="58"/>
      <c r="L377" s="58"/>
      <c r="M377" s="58"/>
      <c r="N377" s="58"/>
      <c r="O377" s="58"/>
    </row>
    <row r="378" spans="1:15" ht="16.5" customHeight="1">
      <c r="A378" s="65"/>
      <c r="B378" s="135" t="s">
        <v>134</v>
      </c>
      <c r="C378" s="135"/>
      <c r="D378" s="135"/>
      <c r="E378" s="135"/>
      <c r="F378" s="135"/>
      <c r="G378" s="135"/>
      <c r="H378" s="63">
        <f>SUM(Wydatki!H627:H639)</f>
        <v>49354</v>
      </c>
      <c r="I378" s="63"/>
      <c r="J378" s="58"/>
      <c r="K378" s="58"/>
      <c r="L378" s="58"/>
      <c r="M378" s="58"/>
      <c r="N378" s="58"/>
      <c r="O378" s="58"/>
    </row>
    <row r="379" spans="1:15" ht="16.5" customHeight="1">
      <c r="A379" s="65"/>
      <c r="B379" s="135" t="s">
        <v>135</v>
      </c>
      <c r="C379" s="135"/>
      <c r="D379" s="135"/>
      <c r="E379" s="135"/>
      <c r="F379" s="135"/>
      <c r="G379" s="135"/>
      <c r="H379" s="63">
        <f>SUM(Wydatki!H627:H628)</f>
        <v>17124</v>
      </c>
      <c r="I379" s="63"/>
      <c r="J379" s="58"/>
      <c r="K379" s="58"/>
      <c r="L379" s="58"/>
      <c r="M379" s="58"/>
      <c r="N379" s="58"/>
      <c r="O379" s="58"/>
    </row>
    <row r="380" spans="1:15" ht="16.5" customHeight="1">
      <c r="A380" s="65"/>
      <c r="B380" s="135" t="s">
        <v>383</v>
      </c>
      <c r="C380" s="135"/>
      <c r="D380" s="135"/>
      <c r="E380" s="135"/>
      <c r="F380" s="135"/>
      <c r="G380" s="135"/>
      <c r="H380" s="63">
        <f>SUM(Wydatki!H629:H630)</f>
        <v>2400</v>
      </c>
      <c r="I380" s="63"/>
      <c r="J380" s="58"/>
      <c r="K380" s="58"/>
      <c r="L380" s="58"/>
      <c r="M380" s="58"/>
      <c r="N380" s="58"/>
      <c r="O380" s="58"/>
    </row>
    <row r="381" spans="1:15" ht="16.5" customHeight="1">
      <c r="A381" s="65"/>
      <c r="B381" s="136"/>
      <c r="C381" s="136"/>
      <c r="D381" s="136"/>
      <c r="E381" s="136"/>
      <c r="F381" s="136"/>
      <c r="G381" s="136"/>
      <c r="H381" s="63"/>
      <c r="I381" s="63"/>
      <c r="J381" s="58"/>
      <c r="K381" s="58"/>
      <c r="L381" s="58"/>
      <c r="M381" s="58"/>
      <c r="N381" s="58"/>
      <c r="O381" s="58"/>
    </row>
    <row r="382" spans="1:15" ht="16.5" customHeight="1">
      <c r="A382" s="65"/>
      <c r="B382" s="135" t="s">
        <v>512</v>
      </c>
      <c r="C382" s="135"/>
      <c r="D382" s="135"/>
      <c r="E382" s="135"/>
      <c r="F382" s="135"/>
      <c r="G382" s="135"/>
      <c r="H382" s="63"/>
      <c r="I382" s="63"/>
      <c r="J382" s="58"/>
      <c r="K382" s="58"/>
      <c r="L382" s="58"/>
      <c r="M382" s="58"/>
      <c r="N382" s="58"/>
      <c r="O382" s="58"/>
    </row>
    <row r="383" spans="1:15" ht="16.5" customHeight="1">
      <c r="A383" s="48">
        <v>90015</v>
      </c>
      <c r="B383" s="141" t="s">
        <v>95</v>
      </c>
      <c r="C383" s="141"/>
      <c r="D383" s="141"/>
      <c r="E383" s="141"/>
      <c r="F383" s="141"/>
      <c r="G383" s="141"/>
      <c r="H383" s="63"/>
      <c r="I383" s="15">
        <f>SUM(H385)</f>
        <v>59615</v>
      </c>
      <c r="J383" s="58"/>
      <c r="K383" s="58"/>
      <c r="L383" s="58"/>
      <c r="M383" s="58"/>
      <c r="N383" s="58"/>
      <c r="O383" s="58"/>
    </row>
    <row r="384" spans="1:15" ht="16.5" customHeight="1">
      <c r="A384" s="65"/>
      <c r="B384" s="121"/>
      <c r="C384" s="121"/>
      <c r="D384" s="121"/>
      <c r="E384" s="121"/>
      <c r="F384" s="121"/>
      <c r="G384" s="121"/>
      <c r="H384" s="63"/>
      <c r="J384" s="58"/>
      <c r="K384" s="58"/>
      <c r="L384" s="58"/>
      <c r="M384" s="58"/>
      <c r="N384" s="58"/>
      <c r="O384" s="58"/>
    </row>
    <row r="385" spans="1:15" ht="16.5" customHeight="1">
      <c r="A385" s="65"/>
      <c r="B385" s="135" t="s">
        <v>132</v>
      </c>
      <c r="C385" s="135"/>
      <c r="D385" s="135"/>
      <c r="E385" s="135"/>
      <c r="F385" s="135"/>
      <c r="G385" s="135"/>
      <c r="H385" s="63">
        <f>SUM(Wydatki!H643:H644)</f>
        <v>59615</v>
      </c>
      <c r="J385" s="58"/>
      <c r="K385" s="58"/>
      <c r="L385" s="58"/>
      <c r="M385" s="58"/>
      <c r="N385" s="58"/>
      <c r="O385" s="58"/>
    </row>
    <row r="386" spans="1:15" ht="16.5" customHeight="1">
      <c r="A386" s="65"/>
      <c r="B386" s="135"/>
      <c r="C386" s="135"/>
      <c r="D386" s="135"/>
      <c r="E386" s="135"/>
      <c r="F386" s="135"/>
      <c r="G386" s="135"/>
      <c r="H386" s="63"/>
      <c r="I386" s="63"/>
      <c r="J386" s="58"/>
      <c r="K386" s="58"/>
      <c r="L386" s="58"/>
      <c r="M386" s="58"/>
      <c r="N386" s="58"/>
      <c r="O386" s="58"/>
    </row>
    <row r="387" spans="1:15" ht="16.5" customHeight="1">
      <c r="A387" s="65"/>
      <c r="B387" s="135"/>
      <c r="C387" s="135"/>
      <c r="D387" s="135"/>
      <c r="E387" s="135"/>
      <c r="F387" s="135"/>
      <c r="G387" s="135"/>
      <c r="H387" s="63"/>
      <c r="I387" s="63"/>
      <c r="J387" s="58"/>
      <c r="K387" s="58"/>
      <c r="L387" s="58"/>
      <c r="M387" s="58"/>
      <c r="N387" s="58"/>
      <c r="O387" s="58"/>
    </row>
    <row r="388" spans="1:15" ht="16.5" customHeight="1">
      <c r="A388" s="110">
        <v>90019</v>
      </c>
      <c r="B388" s="123" t="s">
        <v>96</v>
      </c>
      <c r="C388" s="123"/>
      <c r="D388" s="123"/>
      <c r="E388" s="123"/>
      <c r="F388" s="123"/>
      <c r="G388" s="123"/>
      <c r="H388" s="63"/>
      <c r="I388" s="63"/>
      <c r="J388" s="58"/>
      <c r="K388" s="58"/>
      <c r="L388" s="58"/>
      <c r="M388" s="58"/>
      <c r="N388" s="58"/>
      <c r="O388" s="58"/>
    </row>
    <row r="389" spans="1:15" ht="32.25" customHeight="1">
      <c r="A389" s="110"/>
      <c r="B389" s="123"/>
      <c r="C389" s="123"/>
      <c r="D389" s="123"/>
      <c r="E389" s="123"/>
      <c r="F389" s="123"/>
      <c r="G389" s="123"/>
      <c r="H389" s="63"/>
      <c r="I389" s="15">
        <f>SUM(H391)</f>
        <v>5000</v>
      </c>
      <c r="J389" s="58"/>
      <c r="K389" s="58"/>
      <c r="L389" s="58"/>
      <c r="M389" s="58"/>
      <c r="N389" s="58"/>
      <c r="O389" s="58"/>
    </row>
    <row r="390" spans="1:15" ht="16.5" customHeight="1">
      <c r="A390" s="48"/>
      <c r="B390" s="121"/>
      <c r="C390" s="121"/>
      <c r="D390" s="121"/>
      <c r="E390" s="121"/>
      <c r="F390" s="121"/>
      <c r="G390" s="121"/>
      <c r="H390" s="63"/>
      <c r="J390" s="58"/>
      <c r="K390" s="58"/>
      <c r="L390" s="58"/>
      <c r="M390" s="58"/>
      <c r="N390" s="58"/>
      <c r="O390" s="58"/>
    </row>
    <row r="391" spans="1:15" ht="16.5" customHeight="1">
      <c r="A391" s="48"/>
      <c r="B391" s="135" t="s">
        <v>697</v>
      </c>
      <c r="C391" s="135"/>
      <c r="D391" s="135"/>
      <c r="E391" s="135"/>
      <c r="F391" s="135"/>
      <c r="G391" s="135"/>
      <c r="H391" s="63">
        <f>Wydatki!H649</f>
        <v>5000</v>
      </c>
      <c r="I391" s="63"/>
      <c r="J391" s="58"/>
      <c r="K391" s="58"/>
      <c r="L391" s="58"/>
      <c r="M391" s="58"/>
      <c r="N391" s="58"/>
      <c r="O391" s="58"/>
    </row>
    <row r="392" spans="1:15" ht="16.5" customHeight="1">
      <c r="A392" s="48"/>
      <c r="B392" s="136"/>
      <c r="C392" s="136"/>
      <c r="D392" s="136"/>
      <c r="E392" s="136"/>
      <c r="F392" s="136"/>
      <c r="G392" s="136"/>
      <c r="H392" s="63"/>
      <c r="I392" s="63"/>
      <c r="J392" s="58"/>
      <c r="K392" s="58"/>
      <c r="L392" s="58"/>
      <c r="M392" s="58"/>
      <c r="N392" s="58"/>
      <c r="O392" s="58"/>
    </row>
    <row r="393" spans="1:15" ht="48.75" customHeight="1">
      <c r="A393" s="75">
        <v>90020</v>
      </c>
      <c r="B393" s="123" t="s">
        <v>340</v>
      </c>
      <c r="C393" s="123"/>
      <c r="D393" s="123"/>
      <c r="E393" s="123"/>
      <c r="F393" s="123"/>
      <c r="G393" s="123"/>
      <c r="H393" s="63"/>
      <c r="I393" s="15">
        <f>SUM(H395)</f>
        <v>3000</v>
      </c>
      <c r="J393" s="58"/>
      <c r="K393" s="58"/>
      <c r="L393" s="58"/>
      <c r="M393" s="58"/>
      <c r="N393" s="58"/>
      <c r="O393" s="58"/>
    </row>
    <row r="394" spans="1:15" ht="16.5" customHeight="1">
      <c r="A394" s="48"/>
      <c r="B394" s="136"/>
      <c r="C394" s="136"/>
      <c r="D394" s="136"/>
      <c r="E394" s="136"/>
      <c r="F394" s="136"/>
      <c r="G394" s="136"/>
      <c r="H394" s="63"/>
      <c r="I394" s="63"/>
      <c r="J394" s="58"/>
      <c r="K394" s="58"/>
      <c r="L394" s="58"/>
      <c r="M394" s="58"/>
      <c r="N394" s="58"/>
      <c r="O394" s="58"/>
    </row>
    <row r="395" spans="1:15" ht="16.5" customHeight="1">
      <c r="A395" s="48"/>
      <c r="B395" s="135" t="s">
        <v>697</v>
      </c>
      <c r="C395" s="135"/>
      <c r="D395" s="135"/>
      <c r="E395" s="135"/>
      <c r="F395" s="135"/>
      <c r="G395" s="135"/>
      <c r="H395" s="63">
        <f>Wydatki!H653</f>
        <v>3000</v>
      </c>
      <c r="I395" s="63"/>
      <c r="J395" s="58"/>
      <c r="K395" s="58"/>
      <c r="L395" s="58"/>
      <c r="M395" s="58"/>
      <c r="N395" s="58"/>
      <c r="O395" s="58"/>
    </row>
    <row r="396" spans="1:15" ht="16.5" customHeight="1">
      <c r="A396" s="48"/>
      <c r="B396" s="136"/>
      <c r="C396" s="136"/>
      <c r="D396" s="136"/>
      <c r="E396" s="136"/>
      <c r="F396" s="136"/>
      <c r="G396" s="136"/>
      <c r="H396" s="63"/>
      <c r="I396" s="63"/>
      <c r="J396" s="58"/>
      <c r="K396" s="58"/>
      <c r="L396" s="58"/>
      <c r="M396" s="58"/>
      <c r="N396" s="58"/>
      <c r="O396" s="58"/>
    </row>
    <row r="397" spans="1:15" ht="16.5" customHeight="1">
      <c r="A397" s="65"/>
      <c r="B397" s="135"/>
      <c r="C397" s="135"/>
      <c r="D397" s="135"/>
      <c r="E397" s="135"/>
      <c r="F397" s="135"/>
      <c r="G397" s="135"/>
      <c r="H397" s="63"/>
      <c r="I397" s="63"/>
      <c r="J397" s="58"/>
      <c r="K397" s="58"/>
      <c r="L397" s="58"/>
      <c r="M397" s="58"/>
      <c r="N397" s="58"/>
      <c r="O397" s="58"/>
    </row>
    <row r="398" spans="1:15" ht="16.5" customHeight="1">
      <c r="A398" s="65"/>
      <c r="B398" s="135"/>
      <c r="C398" s="135"/>
      <c r="D398" s="135"/>
      <c r="E398" s="135"/>
      <c r="F398" s="135"/>
      <c r="G398" s="135"/>
      <c r="H398" s="63"/>
      <c r="I398" s="63"/>
      <c r="J398" s="58"/>
      <c r="K398" s="58"/>
      <c r="L398" s="58"/>
      <c r="M398" s="58"/>
      <c r="N398" s="58"/>
      <c r="O398" s="58"/>
    </row>
    <row r="399" spans="1:15" ht="16.5" customHeight="1">
      <c r="A399" s="122" t="s">
        <v>97</v>
      </c>
      <c r="B399" s="122"/>
      <c r="C399" s="122"/>
      <c r="D399" s="122"/>
      <c r="E399" s="122"/>
      <c r="F399" s="122"/>
      <c r="G399" s="122"/>
      <c r="H399" s="63"/>
      <c r="I399" s="63"/>
      <c r="J399" s="58"/>
      <c r="K399" s="58"/>
      <c r="L399" s="58"/>
      <c r="M399" s="58"/>
      <c r="N399" s="58"/>
      <c r="O399" s="58"/>
    </row>
    <row r="400" spans="1:15" ht="16.5" customHeight="1">
      <c r="A400" s="122"/>
      <c r="B400" s="122"/>
      <c r="C400" s="122"/>
      <c r="D400" s="122"/>
      <c r="E400" s="122"/>
      <c r="F400" s="122"/>
      <c r="G400" s="122"/>
      <c r="H400" s="63"/>
      <c r="I400" s="63"/>
      <c r="J400" s="15">
        <f>SUM(I403:I413)</f>
        <v>82240</v>
      </c>
      <c r="K400" s="58"/>
      <c r="L400" s="58"/>
      <c r="M400" s="58"/>
      <c r="N400" s="58"/>
      <c r="O400" s="58"/>
    </row>
    <row r="401" spans="1:15" ht="16.5" customHeight="1">
      <c r="A401" s="122"/>
      <c r="B401" s="122"/>
      <c r="C401" s="122"/>
      <c r="D401" s="122"/>
      <c r="E401" s="122"/>
      <c r="F401" s="122"/>
      <c r="G401" s="122"/>
      <c r="H401" s="63"/>
      <c r="I401" s="63"/>
      <c r="J401" s="58"/>
      <c r="K401" s="58"/>
      <c r="L401" s="58"/>
      <c r="M401" s="58"/>
      <c r="N401" s="58"/>
      <c r="O401" s="58"/>
    </row>
    <row r="402" spans="1:15" ht="16.5" customHeight="1">
      <c r="A402" s="65"/>
      <c r="B402" s="121"/>
      <c r="C402" s="121"/>
      <c r="D402" s="121"/>
      <c r="E402" s="121"/>
      <c r="F402" s="121"/>
      <c r="G402" s="121"/>
      <c r="H402" s="63"/>
      <c r="I402" s="63"/>
      <c r="J402" s="58"/>
      <c r="K402" s="58"/>
      <c r="L402" s="58"/>
      <c r="M402" s="58"/>
      <c r="N402" s="58"/>
      <c r="O402" s="58"/>
    </row>
    <row r="403" spans="1:15" ht="16.5" customHeight="1">
      <c r="A403" s="60" t="s">
        <v>529</v>
      </c>
      <c r="B403" s="145" t="s">
        <v>530</v>
      </c>
      <c r="C403" s="145"/>
      <c r="D403" s="145"/>
      <c r="E403" s="145"/>
      <c r="F403" s="145"/>
      <c r="G403" s="145"/>
      <c r="H403" s="63"/>
      <c r="I403" s="63"/>
      <c r="K403" s="58"/>
      <c r="L403" s="58"/>
      <c r="M403" s="58"/>
      <c r="N403" s="58"/>
      <c r="O403" s="58"/>
    </row>
    <row r="404" spans="1:15" ht="16.5" customHeight="1">
      <c r="A404" s="65"/>
      <c r="B404" s="135"/>
      <c r="C404" s="135"/>
      <c r="D404" s="135"/>
      <c r="E404" s="135"/>
      <c r="F404" s="135"/>
      <c r="G404" s="135"/>
      <c r="H404" s="63"/>
      <c r="I404" s="63"/>
      <c r="J404" s="58"/>
      <c r="K404" s="58"/>
      <c r="L404" s="58"/>
      <c r="M404" s="58"/>
      <c r="N404" s="58"/>
      <c r="O404" s="58"/>
    </row>
    <row r="405" spans="1:15" ht="16.5" customHeight="1">
      <c r="A405" s="48">
        <v>92105</v>
      </c>
      <c r="B405" s="141" t="s">
        <v>98</v>
      </c>
      <c r="C405" s="141"/>
      <c r="D405" s="141"/>
      <c r="E405" s="141"/>
      <c r="F405" s="141"/>
      <c r="G405" s="141"/>
      <c r="H405" s="63"/>
      <c r="I405" s="15">
        <f>SUM(H407)</f>
        <v>17100</v>
      </c>
      <c r="J405" s="58"/>
      <c r="K405" s="58"/>
      <c r="L405" s="58"/>
      <c r="M405" s="58"/>
      <c r="N405" s="58"/>
      <c r="O405" s="58"/>
    </row>
    <row r="406" spans="1:15" ht="16.5" customHeight="1">
      <c r="A406" s="65"/>
      <c r="B406" s="121"/>
      <c r="C406" s="121"/>
      <c r="D406" s="121"/>
      <c r="E406" s="121"/>
      <c r="F406" s="121"/>
      <c r="G406" s="121"/>
      <c r="H406" s="63"/>
      <c r="J406" s="58"/>
      <c r="K406" s="58"/>
      <c r="L406" s="58"/>
      <c r="M406" s="58"/>
      <c r="N406" s="58"/>
      <c r="O406" s="58"/>
    </row>
    <row r="407" spans="1:15" ht="16.5" customHeight="1">
      <c r="A407" s="65"/>
      <c r="B407" s="135" t="s">
        <v>132</v>
      </c>
      <c r="C407" s="135"/>
      <c r="D407" s="135"/>
      <c r="E407" s="135"/>
      <c r="F407" s="135"/>
      <c r="G407" s="135"/>
      <c r="H407" s="63">
        <f>SUM(Wydatki!H664:H668)</f>
        <v>17100</v>
      </c>
      <c r="I407" s="63"/>
      <c r="J407" s="58"/>
      <c r="K407" s="58"/>
      <c r="L407" s="58"/>
      <c r="M407" s="58"/>
      <c r="N407" s="58"/>
      <c r="O407" s="58"/>
    </row>
    <row r="408" spans="1:15" ht="16.5" customHeight="1">
      <c r="A408" s="65"/>
      <c r="B408" s="135"/>
      <c r="C408" s="135"/>
      <c r="D408" s="135"/>
      <c r="E408" s="135"/>
      <c r="F408" s="135"/>
      <c r="G408" s="135"/>
      <c r="H408" s="63"/>
      <c r="I408" s="63"/>
      <c r="J408" s="58"/>
      <c r="K408" s="58"/>
      <c r="L408" s="58"/>
      <c r="M408" s="58"/>
      <c r="N408" s="58"/>
      <c r="O408" s="58"/>
    </row>
    <row r="409" spans="1:15" ht="16.5" customHeight="1">
      <c r="A409" s="80"/>
      <c r="B409" s="135"/>
      <c r="C409" s="135"/>
      <c r="D409" s="135"/>
      <c r="E409" s="135"/>
      <c r="F409" s="135"/>
      <c r="G409" s="135"/>
      <c r="H409" s="63"/>
      <c r="I409" s="63"/>
      <c r="J409" s="58"/>
      <c r="K409" s="58"/>
      <c r="L409" s="58"/>
      <c r="M409" s="58"/>
      <c r="N409" s="58"/>
      <c r="O409" s="58"/>
    </row>
    <row r="410" spans="1:15" ht="16.5" customHeight="1">
      <c r="A410" s="48">
        <v>92116</v>
      </c>
      <c r="B410" s="141" t="s">
        <v>101</v>
      </c>
      <c r="C410" s="141"/>
      <c r="D410" s="141"/>
      <c r="E410" s="141"/>
      <c r="F410" s="141"/>
      <c r="G410" s="141"/>
      <c r="H410" s="15"/>
      <c r="I410" s="15">
        <f>SUM(H412)</f>
        <v>65140</v>
      </c>
      <c r="J410" s="58"/>
      <c r="K410" s="58"/>
      <c r="L410" s="58"/>
      <c r="M410" s="58"/>
      <c r="N410" s="58"/>
      <c r="O410" s="58"/>
    </row>
    <row r="411" spans="1:15" ht="16.5" customHeight="1">
      <c r="A411" s="65"/>
      <c r="B411" s="121"/>
      <c r="C411" s="121"/>
      <c r="D411" s="121"/>
      <c r="E411" s="121"/>
      <c r="F411" s="121"/>
      <c r="G411" s="121"/>
      <c r="H411" s="63"/>
      <c r="J411" s="58"/>
      <c r="K411" s="58"/>
      <c r="L411" s="58"/>
      <c r="M411" s="58"/>
      <c r="N411" s="58"/>
      <c r="O411" s="58"/>
    </row>
    <row r="412" spans="1:15" ht="16.5" customHeight="1">
      <c r="A412" s="65"/>
      <c r="B412" s="135" t="s">
        <v>706</v>
      </c>
      <c r="C412" s="135"/>
      <c r="D412" s="135"/>
      <c r="E412" s="135"/>
      <c r="F412" s="135"/>
      <c r="G412" s="135"/>
      <c r="H412" s="63">
        <f>SUM(Wydatki!H673:H694)</f>
        <v>65140</v>
      </c>
      <c r="I412" s="63"/>
      <c r="J412" s="58"/>
      <c r="K412" s="58"/>
      <c r="L412" s="58"/>
      <c r="M412" s="58"/>
      <c r="N412" s="58"/>
      <c r="O412" s="58"/>
    </row>
    <row r="413" spans="1:15" ht="16.5" customHeight="1">
      <c r="A413" s="65"/>
      <c r="B413" s="135"/>
      <c r="C413" s="135"/>
      <c r="D413" s="135"/>
      <c r="E413" s="135"/>
      <c r="F413" s="135"/>
      <c r="G413" s="135"/>
      <c r="H413" s="63"/>
      <c r="I413" s="63"/>
      <c r="J413" s="58"/>
      <c r="K413" s="58"/>
      <c r="L413" s="58"/>
      <c r="M413" s="58"/>
      <c r="N413" s="58"/>
      <c r="O413" s="58"/>
    </row>
    <row r="414" spans="1:15" ht="16.5" customHeight="1">
      <c r="A414" s="65"/>
      <c r="B414" s="135"/>
      <c r="C414" s="135"/>
      <c r="D414" s="135"/>
      <c r="E414" s="135"/>
      <c r="F414" s="135"/>
      <c r="G414" s="135"/>
      <c r="H414" s="63"/>
      <c r="I414" s="63"/>
      <c r="J414" s="58"/>
      <c r="K414" s="58"/>
      <c r="L414" s="58"/>
      <c r="M414" s="58"/>
      <c r="N414" s="58"/>
      <c r="O414" s="58"/>
    </row>
    <row r="415" spans="1:15" ht="16.5" customHeight="1">
      <c r="A415" s="65"/>
      <c r="B415" s="136"/>
      <c r="C415" s="136"/>
      <c r="D415" s="136"/>
      <c r="E415" s="136"/>
      <c r="F415" s="136"/>
      <c r="G415" s="136"/>
      <c r="H415" s="63"/>
      <c r="I415" s="63"/>
      <c r="J415" s="58"/>
      <c r="K415" s="58"/>
      <c r="L415" s="58"/>
      <c r="M415" s="58"/>
      <c r="N415" s="58"/>
      <c r="O415" s="58"/>
    </row>
    <row r="416" spans="1:15" ht="16.5" customHeight="1">
      <c r="A416" s="65"/>
      <c r="B416" s="135"/>
      <c r="C416" s="135"/>
      <c r="D416" s="135"/>
      <c r="E416" s="135"/>
      <c r="F416" s="135"/>
      <c r="G416" s="135"/>
      <c r="H416" s="63"/>
      <c r="I416" s="63"/>
      <c r="J416" s="58"/>
      <c r="K416" s="58"/>
      <c r="L416" s="58"/>
      <c r="M416" s="58"/>
      <c r="N416" s="58"/>
      <c r="O416" s="58"/>
    </row>
    <row r="417" spans="1:15" ht="16.5" customHeight="1">
      <c r="A417" s="122" t="s">
        <v>526</v>
      </c>
      <c r="B417" s="122"/>
      <c r="C417" s="122"/>
      <c r="D417" s="122"/>
      <c r="E417" s="122"/>
      <c r="F417" s="122"/>
      <c r="G417" s="122"/>
      <c r="H417" s="63"/>
      <c r="I417" s="63"/>
      <c r="J417" s="58"/>
      <c r="K417" s="58"/>
      <c r="L417" s="58"/>
      <c r="M417" s="58"/>
      <c r="N417" s="58"/>
      <c r="O417" s="58"/>
    </row>
    <row r="418" spans="1:15" ht="25.5" customHeight="1">
      <c r="A418" s="122"/>
      <c r="B418" s="122"/>
      <c r="C418" s="122"/>
      <c r="D418" s="122"/>
      <c r="E418" s="122"/>
      <c r="F418" s="122"/>
      <c r="G418" s="122"/>
      <c r="H418" s="63"/>
      <c r="I418" s="63"/>
      <c r="J418" s="15">
        <f>SUM(I420:I436)</f>
        <v>26200</v>
      </c>
      <c r="K418" s="58"/>
      <c r="L418" s="58"/>
      <c r="M418" s="58"/>
      <c r="N418" s="58"/>
      <c r="O418" s="58"/>
    </row>
    <row r="419" spans="1:15" ht="16.5" customHeight="1">
      <c r="A419" s="65"/>
      <c r="B419" s="121"/>
      <c r="C419" s="121"/>
      <c r="D419" s="121"/>
      <c r="E419" s="121"/>
      <c r="F419" s="121"/>
      <c r="G419" s="121"/>
      <c r="H419" s="63"/>
      <c r="I419" s="63"/>
      <c r="J419" s="58"/>
      <c r="K419" s="58"/>
      <c r="L419" s="58"/>
      <c r="M419" s="58"/>
      <c r="N419" s="58"/>
      <c r="O419" s="58"/>
    </row>
    <row r="420" spans="1:15" ht="16.5" customHeight="1">
      <c r="A420" s="60" t="s">
        <v>529</v>
      </c>
      <c r="B420" s="145" t="s">
        <v>530</v>
      </c>
      <c r="C420" s="145"/>
      <c r="D420" s="145"/>
      <c r="E420" s="145"/>
      <c r="F420" s="145"/>
      <c r="G420" s="145"/>
      <c r="H420" s="63"/>
      <c r="I420" s="63"/>
      <c r="K420" s="58"/>
      <c r="L420" s="58"/>
      <c r="M420" s="58"/>
      <c r="N420" s="58"/>
      <c r="O420" s="58"/>
    </row>
    <row r="421" spans="1:15" ht="16.5" customHeight="1">
      <c r="A421" s="65"/>
      <c r="B421" s="135"/>
      <c r="C421" s="135"/>
      <c r="D421" s="135"/>
      <c r="E421" s="135"/>
      <c r="F421" s="135"/>
      <c r="G421" s="135"/>
      <c r="H421" s="63"/>
      <c r="I421" s="63"/>
      <c r="J421" s="58"/>
      <c r="K421" s="58"/>
      <c r="L421" s="58"/>
      <c r="M421" s="58"/>
      <c r="N421" s="58"/>
      <c r="O421" s="58"/>
    </row>
    <row r="422" spans="1:15" ht="16.5" customHeight="1">
      <c r="A422" s="48">
        <v>92601</v>
      </c>
      <c r="B422" s="141" t="s">
        <v>117</v>
      </c>
      <c r="C422" s="141"/>
      <c r="D422" s="141"/>
      <c r="E422" s="141"/>
      <c r="F422" s="141"/>
      <c r="G422" s="141"/>
      <c r="H422" s="63"/>
      <c r="I422" s="15">
        <f>SUM(H424)</f>
        <v>15400</v>
      </c>
      <c r="J422" s="58"/>
      <c r="K422" s="58"/>
      <c r="L422" s="58"/>
      <c r="M422" s="58"/>
      <c r="N422" s="58"/>
      <c r="O422" s="58"/>
    </row>
    <row r="423" spans="1:15" ht="16.5" customHeight="1">
      <c r="A423" s="65"/>
      <c r="B423" s="121"/>
      <c r="C423" s="121"/>
      <c r="D423" s="121"/>
      <c r="E423" s="121"/>
      <c r="F423" s="121"/>
      <c r="G423" s="121"/>
      <c r="H423" s="63"/>
      <c r="J423" s="58"/>
      <c r="K423" s="58"/>
      <c r="L423" s="58"/>
      <c r="M423" s="58"/>
      <c r="N423" s="58"/>
      <c r="O423" s="58"/>
    </row>
    <row r="424" spans="1:15" ht="16.5" customHeight="1">
      <c r="A424" s="65"/>
      <c r="B424" s="135" t="s">
        <v>695</v>
      </c>
      <c r="C424" s="135"/>
      <c r="D424" s="135"/>
      <c r="E424" s="135"/>
      <c r="F424" s="135"/>
      <c r="G424" s="135"/>
      <c r="H424" s="63">
        <f>Wydatki!H704</f>
        <v>15400</v>
      </c>
      <c r="I424" s="63"/>
      <c r="J424" s="58"/>
      <c r="K424" s="58"/>
      <c r="L424" s="58"/>
      <c r="M424" s="58"/>
      <c r="N424" s="58"/>
      <c r="O424" s="58"/>
    </row>
    <row r="425" spans="1:15" ht="16.5" customHeight="1">
      <c r="A425" s="65"/>
      <c r="B425" s="135" t="s">
        <v>698</v>
      </c>
      <c r="C425" s="135"/>
      <c r="D425" s="135"/>
      <c r="E425" s="135"/>
      <c r="F425" s="135"/>
      <c r="G425" s="135"/>
      <c r="H425" s="63">
        <f>H424</f>
        <v>15400</v>
      </c>
      <c r="I425" s="63"/>
      <c r="J425" s="58"/>
      <c r="K425" s="59"/>
      <c r="L425" s="58"/>
      <c r="M425" s="58"/>
      <c r="N425" s="58"/>
      <c r="O425" s="58"/>
    </row>
    <row r="426" spans="1:15" ht="16.5" customHeight="1">
      <c r="A426" s="65"/>
      <c r="B426" s="135"/>
      <c r="C426" s="135"/>
      <c r="D426" s="135"/>
      <c r="E426" s="135"/>
      <c r="F426" s="135"/>
      <c r="G426" s="135"/>
      <c r="H426" s="63"/>
      <c r="I426" s="63"/>
      <c r="J426" s="58"/>
      <c r="K426" s="59"/>
      <c r="L426" s="58"/>
      <c r="M426" s="58"/>
      <c r="N426" s="58"/>
      <c r="O426" s="58"/>
    </row>
    <row r="427" spans="1:15" ht="35.25" customHeight="1">
      <c r="A427" s="75">
        <v>92605</v>
      </c>
      <c r="B427" s="123" t="s">
        <v>118</v>
      </c>
      <c r="C427" s="123"/>
      <c r="D427" s="123"/>
      <c r="E427" s="123"/>
      <c r="F427" s="123"/>
      <c r="G427" s="123"/>
      <c r="H427" s="63"/>
      <c r="I427" s="15">
        <f>SUM(H429:H430)</f>
        <v>9800</v>
      </c>
      <c r="J427" s="58"/>
      <c r="K427" s="58"/>
      <c r="L427" s="58"/>
      <c r="M427" s="58"/>
      <c r="N427" s="58"/>
      <c r="O427" s="58"/>
    </row>
    <row r="428" spans="1:15" ht="16.5" customHeight="1">
      <c r="A428" s="65"/>
      <c r="B428" s="121"/>
      <c r="C428" s="121"/>
      <c r="D428" s="121"/>
      <c r="E428" s="121"/>
      <c r="F428" s="121"/>
      <c r="G428" s="121"/>
      <c r="H428" s="63"/>
      <c r="J428" s="58"/>
      <c r="K428" s="58"/>
      <c r="L428" s="58"/>
      <c r="M428" s="58"/>
      <c r="N428" s="58"/>
      <c r="O428" s="58"/>
    </row>
    <row r="429" spans="1:15" ht="16.5" customHeight="1">
      <c r="A429" s="65"/>
      <c r="B429" s="135" t="s">
        <v>132</v>
      </c>
      <c r="C429" s="135"/>
      <c r="D429" s="135"/>
      <c r="E429" s="135"/>
      <c r="F429" s="135"/>
      <c r="G429" s="135"/>
      <c r="H429" s="63">
        <f>Wydatki!H708</f>
        <v>4800</v>
      </c>
      <c r="I429" s="63"/>
      <c r="J429" s="58"/>
      <c r="K429" s="58"/>
      <c r="L429" s="58"/>
      <c r="M429" s="58"/>
      <c r="N429" s="58"/>
      <c r="O429" s="58"/>
    </row>
    <row r="430" spans="1:15" ht="16.5" customHeight="1">
      <c r="A430" s="65"/>
      <c r="B430" s="135" t="s">
        <v>695</v>
      </c>
      <c r="C430" s="135"/>
      <c r="D430" s="135"/>
      <c r="E430" s="135"/>
      <c r="F430" s="135"/>
      <c r="G430" s="135"/>
      <c r="H430" s="63">
        <f>Wydatki!H709</f>
        <v>5000</v>
      </c>
      <c r="I430" s="63"/>
      <c r="J430" s="58"/>
      <c r="K430" s="58"/>
      <c r="L430" s="58"/>
      <c r="M430" s="58"/>
      <c r="N430" s="58"/>
      <c r="O430" s="58"/>
    </row>
    <row r="431" spans="1:15" ht="16.5" customHeight="1">
      <c r="A431" s="65"/>
      <c r="B431" s="135" t="s">
        <v>698</v>
      </c>
      <c r="C431" s="135"/>
      <c r="D431" s="135"/>
      <c r="E431" s="135"/>
      <c r="F431" s="135"/>
      <c r="G431" s="135"/>
      <c r="H431" s="63">
        <f>H430</f>
        <v>5000</v>
      </c>
      <c r="I431" s="63"/>
      <c r="J431" s="58"/>
      <c r="K431" s="58"/>
      <c r="L431" s="58"/>
      <c r="M431" s="58"/>
      <c r="N431" s="58"/>
      <c r="O431" s="58"/>
    </row>
    <row r="432" spans="1:15" ht="16.5" customHeight="1">
      <c r="A432" s="65"/>
      <c r="B432" s="135"/>
      <c r="C432" s="135"/>
      <c r="D432" s="135"/>
      <c r="E432" s="135"/>
      <c r="F432" s="135"/>
      <c r="G432" s="135"/>
      <c r="H432" s="63"/>
      <c r="I432" s="63"/>
      <c r="J432" s="58"/>
      <c r="K432" s="58"/>
      <c r="L432" s="58"/>
      <c r="M432" s="58"/>
      <c r="N432" s="58"/>
      <c r="O432" s="58"/>
    </row>
    <row r="433" spans="1:15" ht="16.5" customHeight="1">
      <c r="A433" s="48">
        <v>92695</v>
      </c>
      <c r="B433" s="141" t="s">
        <v>575</v>
      </c>
      <c r="C433" s="141"/>
      <c r="D433" s="141"/>
      <c r="E433" s="141"/>
      <c r="F433" s="141"/>
      <c r="G433" s="141"/>
      <c r="H433" s="63"/>
      <c r="I433" s="15">
        <f>SUM(H435)</f>
        <v>1000</v>
      </c>
      <c r="J433" s="58"/>
      <c r="K433" s="58"/>
      <c r="L433" s="58"/>
      <c r="M433" s="58"/>
      <c r="N433" s="58"/>
      <c r="O433" s="58"/>
    </row>
    <row r="434" spans="1:15" ht="16.5" customHeight="1">
      <c r="A434" s="65"/>
      <c r="B434" s="121"/>
      <c r="C434" s="121"/>
      <c r="D434" s="121"/>
      <c r="E434" s="121"/>
      <c r="F434" s="121"/>
      <c r="G434" s="121"/>
      <c r="H434" s="63"/>
      <c r="J434" s="58"/>
      <c r="K434" s="58"/>
      <c r="L434" s="58"/>
      <c r="M434" s="58"/>
      <c r="N434" s="58"/>
      <c r="O434" s="58"/>
    </row>
    <row r="435" spans="1:15" ht="16.5" customHeight="1">
      <c r="A435" s="65"/>
      <c r="B435" s="135" t="s">
        <v>697</v>
      </c>
      <c r="C435" s="135"/>
      <c r="D435" s="135"/>
      <c r="E435" s="135"/>
      <c r="F435" s="135"/>
      <c r="G435" s="135"/>
      <c r="H435" s="63">
        <f>SUM(Wydatki!H713:H713)</f>
        <v>1000</v>
      </c>
      <c r="I435" s="63"/>
      <c r="J435" s="58"/>
      <c r="K435" s="58"/>
      <c r="L435" s="58"/>
      <c r="M435" s="58"/>
      <c r="N435" s="58"/>
      <c r="O435" s="58"/>
    </row>
    <row r="436" spans="1:15" ht="16.5" customHeight="1">
      <c r="A436" s="65"/>
      <c r="B436" s="135"/>
      <c r="C436" s="135"/>
      <c r="D436" s="135"/>
      <c r="E436" s="135"/>
      <c r="F436" s="135"/>
      <c r="G436" s="135"/>
      <c r="H436" s="63"/>
      <c r="I436" s="63"/>
      <c r="J436" s="58"/>
      <c r="K436" s="59"/>
      <c r="L436" s="58"/>
      <c r="M436" s="58"/>
      <c r="N436" s="58"/>
      <c r="O436" s="58"/>
    </row>
    <row r="437" spans="1:15" ht="16.5" customHeight="1">
      <c r="A437" s="65"/>
      <c r="B437" s="135"/>
      <c r="C437" s="135"/>
      <c r="D437" s="135"/>
      <c r="E437" s="135"/>
      <c r="F437" s="135"/>
      <c r="G437" s="135"/>
      <c r="H437" s="63"/>
      <c r="I437" s="63"/>
      <c r="J437" s="58"/>
      <c r="K437" s="58"/>
      <c r="L437" s="58"/>
      <c r="M437" s="58"/>
      <c r="N437" s="58"/>
      <c r="O437" s="58"/>
    </row>
    <row r="438" spans="1:15" ht="16.5" customHeight="1">
      <c r="A438" s="65"/>
      <c r="B438" s="135"/>
      <c r="C438" s="135"/>
      <c r="D438" s="135"/>
      <c r="E438" s="135"/>
      <c r="F438" s="135"/>
      <c r="G438" s="135"/>
      <c r="H438" s="63"/>
      <c r="I438" s="63"/>
      <c r="J438" s="58"/>
      <c r="K438" s="58"/>
      <c r="L438" s="58"/>
      <c r="M438" s="58"/>
      <c r="N438" s="58"/>
      <c r="O438" s="58"/>
    </row>
    <row r="439" spans="1:15" ht="17.25" customHeight="1">
      <c r="A439" s="65"/>
      <c r="B439" s="140" t="s">
        <v>126</v>
      </c>
      <c r="C439" s="136"/>
      <c r="D439" s="136"/>
      <c r="E439" s="136"/>
      <c r="F439" s="136"/>
      <c r="G439" s="136"/>
      <c r="H439" s="81"/>
      <c r="I439" s="81"/>
      <c r="J439" s="15">
        <f>SUM(J8:J421)</f>
        <v>5073961</v>
      </c>
      <c r="K439" s="58"/>
      <c r="L439" s="58"/>
      <c r="M439" s="58"/>
      <c r="N439" s="58"/>
      <c r="O439" s="58"/>
    </row>
    <row r="440" spans="1:15" ht="16.5" customHeight="1">
      <c r="A440" s="65"/>
      <c r="B440" s="135"/>
      <c r="C440" s="135"/>
      <c r="D440" s="135"/>
      <c r="E440" s="135"/>
      <c r="F440" s="135"/>
      <c r="G440" s="135"/>
      <c r="H440" s="63"/>
      <c r="I440" s="63"/>
      <c r="K440" s="58"/>
      <c r="L440" s="58"/>
      <c r="M440" s="58"/>
      <c r="N440" s="58"/>
      <c r="O440" s="58"/>
    </row>
    <row r="441" spans="1:15" ht="16.5" customHeight="1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58"/>
      <c r="L441" s="58"/>
      <c r="M441" s="58"/>
      <c r="N441" s="58"/>
      <c r="O441" s="58"/>
    </row>
    <row r="442" spans="1:15" ht="16.5" customHeight="1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58"/>
      <c r="L442" s="58"/>
      <c r="M442" s="58"/>
      <c r="N442" s="58"/>
      <c r="O442" s="58"/>
    </row>
    <row r="443" spans="1:15" ht="16.5" customHeight="1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58"/>
      <c r="L443" s="58"/>
      <c r="M443" s="58"/>
      <c r="N443" s="58"/>
      <c r="O443" s="58"/>
    </row>
    <row r="444" spans="1:15" ht="16.5" customHeight="1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58"/>
      <c r="L444" s="58"/>
      <c r="M444" s="58"/>
      <c r="N444" s="58"/>
      <c r="O444" s="58"/>
    </row>
    <row r="445" spans="1:15" ht="15" customHeight="1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58"/>
      <c r="L445" s="58"/>
      <c r="M445" s="58"/>
      <c r="N445" s="58"/>
      <c r="O445" s="58"/>
    </row>
    <row r="446" spans="1:15" ht="15" customHeight="1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58"/>
      <c r="L446" s="58"/>
      <c r="M446" s="58"/>
      <c r="N446" s="58"/>
      <c r="O446" s="58"/>
    </row>
    <row r="447" spans="1:15" ht="15" customHeight="1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58"/>
      <c r="L447" s="58"/>
      <c r="M447" s="58"/>
      <c r="N447" s="58"/>
      <c r="O447" s="58"/>
    </row>
    <row r="448" spans="1:15" ht="15" customHeight="1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58"/>
      <c r="L448" s="58"/>
      <c r="M448" s="58"/>
      <c r="N448" s="58"/>
      <c r="O448" s="58"/>
    </row>
    <row r="449" spans="1:15" ht="15" customHeight="1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58"/>
      <c r="L449" s="58"/>
      <c r="M449" s="58"/>
      <c r="N449" s="58"/>
      <c r="O449" s="58"/>
    </row>
    <row r="450" spans="1:15" ht="15" customHeight="1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58"/>
      <c r="L450" s="58"/>
      <c r="M450" s="58"/>
      <c r="N450" s="58"/>
      <c r="O450" s="58"/>
    </row>
    <row r="451" spans="1:15" ht="15" customHeight="1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58"/>
      <c r="L451" s="58"/>
      <c r="M451" s="58"/>
      <c r="N451" s="58"/>
      <c r="O451" s="58"/>
    </row>
    <row r="452" spans="1:15" ht="15" customHeight="1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58"/>
      <c r="L452" s="58"/>
      <c r="M452" s="58"/>
      <c r="N452" s="58"/>
      <c r="O452" s="58"/>
    </row>
    <row r="453" spans="1:15" ht="15" customHeight="1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58"/>
      <c r="L453" s="58"/>
      <c r="M453" s="58"/>
      <c r="N453" s="58"/>
      <c r="O453" s="58"/>
    </row>
    <row r="454" spans="1:15" ht="15" customHeight="1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58"/>
      <c r="L454" s="58"/>
      <c r="M454" s="58"/>
      <c r="N454" s="58"/>
      <c r="O454" s="58"/>
    </row>
    <row r="455" spans="1:15" ht="15" customHeight="1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58"/>
      <c r="L455" s="58"/>
      <c r="M455" s="58"/>
      <c r="N455" s="58"/>
      <c r="O455" s="58"/>
    </row>
    <row r="456" spans="1:15" ht="15" customHeight="1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58"/>
      <c r="L456" s="58"/>
      <c r="M456" s="58"/>
      <c r="N456" s="58"/>
      <c r="O456" s="58"/>
    </row>
    <row r="457" spans="1:15" ht="15" customHeight="1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58"/>
      <c r="L457" s="58"/>
      <c r="M457" s="58"/>
      <c r="N457" s="58"/>
      <c r="O457" s="58"/>
    </row>
    <row r="458" spans="1:15" ht="15" customHeight="1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58"/>
      <c r="L458" s="58"/>
      <c r="M458" s="58"/>
      <c r="N458" s="58"/>
      <c r="O458" s="58"/>
    </row>
    <row r="459" spans="1:15" ht="15" customHeight="1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58"/>
      <c r="L459" s="58"/>
      <c r="M459" s="58"/>
      <c r="N459" s="58"/>
      <c r="O459" s="58"/>
    </row>
    <row r="460" spans="1:15" ht="15" customHeight="1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58"/>
      <c r="L460" s="58"/>
      <c r="M460" s="58"/>
      <c r="N460" s="58"/>
      <c r="O460" s="58"/>
    </row>
    <row r="461" spans="1:15" ht="15" customHeight="1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58"/>
      <c r="L461" s="58"/>
      <c r="M461" s="58"/>
      <c r="N461" s="58"/>
      <c r="O461" s="58"/>
    </row>
    <row r="462" spans="1:15" ht="15" customHeight="1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58"/>
      <c r="L462" s="58"/>
      <c r="M462" s="58"/>
      <c r="N462" s="58"/>
      <c r="O462" s="58"/>
    </row>
    <row r="463" spans="1:15" ht="15" customHeight="1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58"/>
      <c r="L463" s="58"/>
      <c r="M463" s="58"/>
      <c r="N463" s="58"/>
      <c r="O463" s="58"/>
    </row>
    <row r="464" spans="1:15" ht="15" customHeight="1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58"/>
      <c r="L464" s="58"/>
      <c r="M464" s="58"/>
      <c r="N464" s="58"/>
      <c r="O464" s="58"/>
    </row>
    <row r="465" spans="1:15" ht="15" customHeight="1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58"/>
      <c r="L465" s="58"/>
      <c r="M465" s="58"/>
      <c r="N465" s="58"/>
      <c r="O465" s="58"/>
    </row>
    <row r="466" spans="1:15" ht="15">
      <c r="A466" s="65"/>
      <c r="B466" s="135"/>
      <c r="C466" s="135"/>
      <c r="D466" s="135"/>
      <c r="E466" s="135"/>
      <c r="F466" s="135"/>
      <c r="G466" s="135"/>
      <c r="H466" s="63"/>
      <c r="I466" s="63"/>
      <c r="J466" s="58"/>
      <c r="K466" s="58"/>
      <c r="L466" s="58"/>
      <c r="M466" s="58"/>
      <c r="N466" s="58"/>
      <c r="O466" s="58"/>
    </row>
    <row r="467" spans="1:15" ht="15">
      <c r="A467" s="65"/>
      <c r="B467" s="135"/>
      <c r="C467" s="135"/>
      <c r="D467" s="135"/>
      <c r="E467" s="135"/>
      <c r="F467" s="135"/>
      <c r="G467" s="135"/>
      <c r="H467" s="63"/>
      <c r="I467" s="63"/>
      <c r="J467" s="58"/>
      <c r="K467" s="58"/>
      <c r="L467" s="58"/>
      <c r="M467" s="58"/>
      <c r="N467" s="58"/>
      <c r="O467" s="58"/>
    </row>
    <row r="468" spans="1:15" ht="15">
      <c r="A468" s="65"/>
      <c r="B468" s="135"/>
      <c r="C468" s="135"/>
      <c r="D468" s="135"/>
      <c r="E468" s="135"/>
      <c r="F468" s="135"/>
      <c r="G468" s="135"/>
      <c r="H468" s="63"/>
      <c r="I468" s="63"/>
      <c r="J468" s="58"/>
      <c r="K468" s="58"/>
      <c r="L468" s="58"/>
      <c r="M468" s="58"/>
      <c r="N468" s="58"/>
      <c r="O468" s="58"/>
    </row>
    <row r="469" spans="1:15" ht="15">
      <c r="A469" s="65"/>
      <c r="B469" s="135"/>
      <c r="C469" s="135"/>
      <c r="D469" s="135"/>
      <c r="E469" s="135"/>
      <c r="F469" s="135"/>
      <c r="G469" s="135"/>
      <c r="H469" s="63"/>
      <c r="I469" s="63"/>
      <c r="J469" s="58"/>
      <c r="K469" s="58"/>
      <c r="L469" s="58"/>
      <c r="M469" s="58"/>
      <c r="N469" s="58"/>
      <c r="O469" s="58"/>
    </row>
    <row r="470" spans="1:15" ht="15">
      <c r="A470" s="65"/>
      <c r="B470" s="135"/>
      <c r="C470" s="135"/>
      <c r="D470" s="135"/>
      <c r="E470" s="135"/>
      <c r="F470" s="135"/>
      <c r="G470" s="135"/>
      <c r="H470" s="63"/>
      <c r="I470" s="63"/>
      <c r="J470" s="58"/>
      <c r="K470" s="58"/>
      <c r="L470" s="58"/>
      <c r="M470" s="58"/>
      <c r="N470" s="58"/>
      <c r="O470" s="58"/>
    </row>
    <row r="471" spans="1:15" ht="15">
      <c r="A471" s="65"/>
      <c r="B471" s="135"/>
      <c r="C471" s="135"/>
      <c r="D471" s="135"/>
      <c r="E471" s="135"/>
      <c r="F471" s="135"/>
      <c r="G471" s="135"/>
      <c r="H471" s="63"/>
      <c r="I471" s="63"/>
      <c r="J471" s="58"/>
      <c r="K471" s="58"/>
      <c r="L471" s="58"/>
      <c r="M471" s="58"/>
      <c r="N471" s="58"/>
      <c r="O471" s="58"/>
    </row>
    <row r="472" spans="1:15" ht="15">
      <c r="A472" s="65"/>
      <c r="B472" s="135"/>
      <c r="C472" s="135"/>
      <c r="D472" s="135"/>
      <c r="E472" s="135"/>
      <c r="F472" s="135"/>
      <c r="G472" s="135"/>
      <c r="H472" s="63"/>
      <c r="I472" s="63"/>
      <c r="J472" s="58"/>
      <c r="K472" s="58"/>
      <c r="L472" s="58"/>
      <c r="M472" s="58"/>
      <c r="N472" s="58"/>
      <c r="O472" s="58"/>
    </row>
    <row r="473" spans="1:15" ht="15">
      <c r="A473" s="65"/>
      <c r="B473" s="135"/>
      <c r="C473" s="135"/>
      <c r="D473" s="135"/>
      <c r="E473" s="135"/>
      <c r="F473" s="135"/>
      <c r="G473" s="135"/>
      <c r="H473" s="63"/>
      <c r="I473" s="63"/>
      <c r="J473" s="58"/>
      <c r="K473" s="58"/>
      <c r="L473" s="58"/>
      <c r="M473" s="58"/>
      <c r="N473" s="58"/>
      <c r="O473" s="58"/>
    </row>
    <row r="474" spans="1:15" ht="15">
      <c r="A474" s="65"/>
      <c r="B474" s="135"/>
      <c r="C474" s="135"/>
      <c r="D474" s="135"/>
      <c r="E474" s="135"/>
      <c r="F474" s="135"/>
      <c r="G474" s="135"/>
      <c r="H474" s="63"/>
      <c r="I474" s="63"/>
      <c r="J474" s="58"/>
      <c r="K474" s="58"/>
      <c r="L474" s="58"/>
      <c r="M474" s="58"/>
      <c r="N474" s="58"/>
      <c r="O474" s="58"/>
    </row>
    <row r="475" spans="1:15" ht="15">
      <c r="A475" s="65"/>
      <c r="B475" s="135"/>
      <c r="C475" s="135"/>
      <c r="D475" s="135"/>
      <c r="E475" s="135"/>
      <c r="F475" s="135"/>
      <c r="G475" s="135"/>
      <c r="H475" s="63"/>
      <c r="I475" s="63"/>
      <c r="J475" s="58"/>
      <c r="K475" s="58"/>
      <c r="L475" s="58"/>
      <c r="M475" s="58"/>
      <c r="N475" s="58"/>
      <c r="O475" s="58"/>
    </row>
    <row r="476" spans="1:15" ht="15">
      <c r="A476" s="65"/>
      <c r="B476" s="135"/>
      <c r="C476" s="135"/>
      <c r="D476" s="135"/>
      <c r="E476" s="135"/>
      <c r="F476" s="135"/>
      <c r="G476" s="135"/>
      <c r="H476" s="63"/>
      <c r="I476" s="63"/>
      <c r="J476" s="58"/>
      <c r="K476" s="58"/>
      <c r="L476" s="58"/>
      <c r="M476" s="58"/>
      <c r="N476" s="58"/>
      <c r="O476" s="58"/>
    </row>
    <row r="477" spans="1:15" ht="15">
      <c r="A477" s="65"/>
      <c r="B477" s="135"/>
      <c r="C477" s="135"/>
      <c r="D477" s="135"/>
      <c r="E477" s="135"/>
      <c r="F477" s="135"/>
      <c r="G477" s="135"/>
      <c r="H477" s="63"/>
      <c r="I477" s="63"/>
      <c r="J477" s="58"/>
      <c r="K477" s="58"/>
      <c r="L477" s="58"/>
      <c r="M477" s="58"/>
      <c r="N477" s="58"/>
      <c r="O477" s="58"/>
    </row>
    <row r="478" spans="1:15" ht="15">
      <c r="A478" s="65"/>
      <c r="B478" s="135"/>
      <c r="C478" s="135"/>
      <c r="D478" s="135"/>
      <c r="E478" s="135"/>
      <c r="F478" s="135"/>
      <c r="G478" s="135"/>
      <c r="H478" s="63"/>
      <c r="I478" s="63"/>
      <c r="J478" s="58"/>
      <c r="K478" s="58"/>
      <c r="L478" s="58"/>
      <c r="M478" s="58"/>
      <c r="N478" s="58"/>
      <c r="O478" s="58"/>
    </row>
    <row r="479" spans="1:15" ht="15">
      <c r="A479" s="65"/>
      <c r="B479" s="135"/>
      <c r="C479" s="135"/>
      <c r="D479" s="135"/>
      <c r="E479" s="135"/>
      <c r="F479" s="135"/>
      <c r="G479" s="135"/>
      <c r="H479" s="63"/>
      <c r="I479" s="63"/>
      <c r="J479" s="58"/>
      <c r="K479" s="58"/>
      <c r="L479" s="58"/>
      <c r="M479" s="58"/>
      <c r="N479" s="58"/>
      <c r="O479" s="58"/>
    </row>
    <row r="480" spans="1:15" ht="15">
      <c r="A480" s="65"/>
      <c r="B480" s="135"/>
      <c r="C480" s="135"/>
      <c r="D480" s="135"/>
      <c r="E480" s="135"/>
      <c r="F480" s="135"/>
      <c r="G480" s="135"/>
      <c r="H480" s="63"/>
      <c r="I480" s="63"/>
      <c r="J480" s="58"/>
      <c r="K480" s="58"/>
      <c r="L480" s="58"/>
      <c r="M480" s="58"/>
      <c r="N480" s="58"/>
      <c r="O480" s="58"/>
    </row>
    <row r="481" spans="10:15" ht="12.75">
      <c r="J481" s="58"/>
      <c r="K481" s="58"/>
      <c r="L481" s="58"/>
      <c r="M481" s="58"/>
      <c r="N481" s="58"/>
      <c r="O481" s="58"/>
    </row>
  </sheetData>
  <mergeCells count="421">
    <mergeCell ref="B424:G424"/>
    <mergeCell ref="B386:G386"/>
    <mergeCell ref="B384:G384"/>
    <mergeCell ref="B382:G382"/>
    <mergeCell ref="B391:G391"/>
    <mergeCell ref="B392:G392"/>
    <mergeCell ref="B387:G387"/>
    <mergeCell ref="B388:G389"/>
    <mergeCell ref="B412:G412"/>
    <mergeCell ref="B409:G409"/>
    <mergeCell ref="B428:G428"/>
    <mergeCell ref="B429:G429"/>
    <mergeCell ref="B426:G426"/>
    <mergeCell ref="B427:G427"/>
    <mergeCell ref="B184:G184"/>
    <mergeCell ref="B182:G182"/>
    <mergeCell ref="B268:G268"/>
    <mergeCell ref="B165:G165"/>
    <mergeCell ref="A174:G181"/>
    <mergeCell ref="B183:G183"/>
    <mergeCell ref="B172:G172"/>
    <mergeCell ref="B166:G166"/>
    <mergeCell ref="B170:G170"/>
    <mergeCell ref="B171:G171"/>
    <mergeCell ref="B162:G162"/>
    <mergeCell ref="B163:G163"/>
    <mergeCell ref="B160:G160"/>
    <mergeCell ref="B161:G161"/>
    <mergeCell ref="A3:J3"/>
    <mergeCell ref="A4:J4"/>
    <mergeCell ref="B164:G164"/>
    <mergeCell ref="B159:G159"/>
    <mergeCell ref="A155:G158"/>
    <mergeCell ref="B154:G154"/>
    <mergeCell ref="B153:G153"/>
    <mergeCell ref="B151:G151"/>
    <mergeCell ref="B43:G43"/>
    <mergeCell ref="H5:J5"/>
    <mergeCell ref="B168:G168"/>
    <mergeCell ref="B169:G169"/>
    <mergeCell ref="B167:G167"/>
    <mergeCell ref="B173:G173"/>
    <mergeCell ref="B41:G41"/>
    <mergeCell ref="B42:G42"/>
    <mergeCell ref="B39:G39"/>
    <mergeCell ref="B40:G40"/>
    <mergeCell ref="B480:G480"/>
    <mergeCell ref="B478:G478"/>
    <mergeCell ref="B479:G479"/>
    <mergeCell ref="B201:G201"/>
    <mergeCell ref="B476:G476"/>
    <mergeCell ref="B477:G477"/>
    <mergeCell ref="B474:G474"/>
    <mergeCell ref="B269:G269"/>
    <mergeCell ref="B475:G475"/>
    <mergeCell ref="B425:G425"/>
    <mergeCell ref="B430:G430"/>
    <mergeCell ref="B472:G472"/>
    <mergeCell ref="B473:G473"/>
    <mergeCell ref="B470:G470"/>
    <mergeCell ref="B471:G471"/>
    <mergeCell ref="B468:G468"/>
    <mergeCell ref="B469:G469"/>
    <mergeCell ref="B466:G466"/>
    <mergeCell ref="B467:G467"/>
    <mergeCell ref="A441:J465"/>
    <mergeCell ref="B440:G440"/>
    <mergeCell ref="B438:G438"/>
    <mergeCell ref="B439:G439"/>
    <mergeCell ref="B437:G437"/>
    <mergeCell ref="B431:G431"/>
    <mergeCell ref="B436:G436"/>
    <mergeCell ref="B434:G434"/>
    <mergeCell ref="B435:G435"/>
    <mergeCell ref="B432:G432"/>
    <mergeCell ref="B433:G433"/>
    <mergeCell ref="B410:G410"/>
    <mergeCell ref="B408:G408"/>
    <mergeCell ref="B407:G407"/>
    <mergeCell ref="B404:G404"/>
    <mergeCell ref="B405:G405"/>
    <mergeCell ref="B411:G411"/>
    <mergeCell ref="B406:G406"/>
    <mergeCell ref="B423:G423"/>
    <mergeCell ref="B421:G421"/>
    <mergeCell ref="B422:G422"/>
    <mergeCell ref="B413:G413"/>
    <mergeCell ref="B419:G419"/>
    <mergeCell ref="B420:G420"/>
    <mergeCell ref="A417:G418"/>
    <mergeCell ref="B414:G414"/>
    <mergeCell ref="B416:G416"/>
    <mergeCell ref="B415:G415"/>
    <mergeCell ref="B390:G390"/>
    <mergeCell ref="B267:G267"/>
    <mergeCell ref="B270:G270"/>
    <mergeCell ref="B359:G359"/>
    <mergeCell ref="B383:G383"/>
    <mergeCell ref="B385:G385"/>
    <mergeCell ref="B361:G361"/>
    <mergeCell ref="B402:G402"/>
    <mergeCell ref="B403:G403"/>
    <mergeCell ref="A399:G401"/>
    <mergeCell ref="B397:G397"/>
    <mergeCell ref="B398:G398"/>
    <mergeCell ref="B363:G363"/>
    <mergeCell ref="B368:G368"/>
    <mergeCell ref="B369:G369"/>
    <mergeCell ref="B364:G364"/>
    <mergeCell ref="A365:G367"/>
    <mergeCell ref="B355:G355"/>
    <mergeCell ref="B356:G356"/>
    <mergeCell ref="B357:G357"/>
    <mergeCell ref="B358:G358"/>
    <mergeCell ref="B350:G350"/>
    <mergeCell ref="B351:G351"/>
    <mergeCell ref="B353:G353"/>
    <mergeCell ref="B354:G354"/>
    <mergeCell ref="B348:G348"/>
    <mergeCell ref="B349:G349"/>
    <mergeCell ref="B341:G341"/>
    <mergeCell ref="B342:G342"/>
    <mergeCell ref="B343:G343"/>
    <mergeCell ref="B344:G344"/>
    <mergeCell ref="B346:G346"/>
    <mergeCell ref="B347:G347"/>
    <mergeCell ref="B337:G337"/>
    <mergeCell ref="A338:G340"/>
    <mergeCell ref="B335:G335"/>
    <mergeCell ref="B336:G336"/>
    <mergeCell ref="B333:G333"/>
    <mergeCell ref="B334:G334"/>
    <mergeCell ref="B331:G331"/>
    <mergeCell ref="B332:G332"/>
    <mergeCell ref="B328:G328"/>
    <mergeCell ref="B329:G329"/>
    <mergeCell ref="B330:G330"/>
    <mergeCell ref="B326:G326"/>
    <mergeCell ref="B327:G327"/>
    <mergeCell ref="B325:G325"/>
    <mergeCell ref="B318:G318"/>
    <mergeCell ref="A388:A389"/>
    <mergeCell ref="B324:G324"/>
    <mergeCell ref="B322:G322"/>
    <mergeCell ref="B323:G323"/>
    <mergeCell ref="B320:G320"/>
    <mergeCell ref="B321:G321"/>
    <mergeCell ref="B345:G345"/>
    <mergeCell ref="B352:G352"/>
    <mergeCell ref="B317:G317"/>
    <mergeCell ref="B319:G319"/>
    <mergeCell ref="B315:G315"/>
    <mergeCell ref="B316:G316"/>
    <mergeCell ref="B313:G313"/>
    <mergeCell ref="B314:G314"/>
    <mergeCell ref="B311:G311"/>
    <mergeCell ref="B312:G312"/>
    <mergeCell ref="B308:G308"/>
    <mergeCell ref="B309:G310"/>
    <mergeCell ref="B306:G306"/>
    <mergeCell ref="B301:G301"/>
    <mergeCell ref="B302:G304"/>
    <mergeCell ref="B305:G305"/>
    <mergeCell ref="B299:G299"/>
    <mergeCell ref="B300:G300"/>
    <mergeCell ref="B297:G297"/>
    <mergeCell ref="B298:G298"/>
    <mergeCell ref="B295:G295"/>
    <mergeCell ref="B296:G296"/>
    <mergeCell ref="B293:G293"/>
    <mergeCell ref="B294:G294"/>
    <mergeCell ref="B291:G291"/>
    <mergeCell ref="B292:G292"/>
    <mergeCell ref="B289:G289"/>
    <mergeCell ref="B290:G290"/>
    <mergeCell ref="B287:G287"/>
    <mergeCell ref="B288:G288"/>
    <mergeCell ref="B285:G285"/>
    <mergeCell ref="B286:G286"/>
    <mergeCell ref="A283:G284"/>
    <mergeCell ref="B282:G282"/>
    <mergeCell ref="B280:G280"/>
    <mergeCell ref="B281:G281"/>
    <mergeCell ref="B278:G278"/>
    <mergeCell ref="B279:G279"/>
    <mergeCell ref="B271:G271"/>
    <mergeCell ref="B272:G272"/>
    <mergeCell ref="B273:G273"/>
    <mergeCell ref="B276:G276"/>
    <mergeCell ref="B274:G274"/>
    <mergeCell ref="B275:G275"/>
    <mergeCell ref="B277:G277"/>
    <mergeCell ref="B256:G256"/>
    <mergeCell ref="B257:G257"/>
    <mergeCell ref="B265:G265"/>
    <mergeCell ref="B266:G266"/>
    <mergeCell ref="A263:G264"/>
    <mergeCell ref="B260:G260"/>
    <mergeCell ref="B262:G262"/>
    <mergeCell ref="B261:G261"/>
    <mergeCell ref="B251:G251"/>
    <mergeCell ref="B307:G307"/>
    <mergeCell ref="B248:G248"/>
    <mergeCell ref="B249:G249"/>
    <mergeCell ref="B254:G254"/>
    <mergeCell ref="B255:G255"/>
    <mergeCell ref="B252:G252"/>
    <mergeCell ref="B253:G253"/>
    <mergeCell ref="B258:G258"/>
    <mergeCell ref="B259:G259"/>
    <mergeCell ref="B246:G246"/>
    <mergeCell ref="B247:G247"/>
    <mergeCell ref="B245:G245"/>
    <mergeCell ref="B250:G250"/>
    <mergeCell ref="B244:G244"/>
    <mergeCell ref="B243:G243"/>
    <mergeCell ref="B241:G241"/>
    <mergeCell ref="B242:G242"/>
    <mergeCell ref="B239:G239"/>
    <mergeCell ref="B240:G240"/>
    <mergeCell ref="B238:G238"/>
    <mergeCell ref="B234:G234"/>
    <mergeCell ref="B235:G235"/>
    <mergeCell ref="B236:G236"/>
    <mergeCell ref="B232:G232"/>
    <mergeCell ref="B230:G230"/>
    <mergeCell ref="B231:G231"/>
    <mergeCell ref="B228:G228"/>
    <mergeCell ref="B229:G229"/>
    <mergeCell ref="B227:G227"/>
    <mergeCell ref="B224:G224"/>
    <mergeCell ref="B225:G225"/>
    <mergeCell ref="B226:G226"/>
    <mergeCell ref="B222:G222"/>
    <mergeCell ref="B223:G223"/>
    <mergeCell ref="B220:G220"/>
    <mergeCell ref="B221:G221"/>
    <mergeCell ref="B218:G218"/>
    <mergeCell ref="B219:G219"/>
    <mergeCell ref="B216:G216"/>
    <mergeCell ref="B217:G217"/>
    <mergeCell ref="A214:G215"/>
    <mergeCell ref="B211:G211"/>
    <mergeCell ref="B213:G213"/>
    <mergeCell ref="B212:G212"/>
    <mergeCell ref="B209:G209"/>
    <mergeCell ref="B210:G210"/>
    <mergeCell ref="B207:G207"/>
    <mergeCell ref="B208:G208"/>
    <mergeCell ref="B205:G205"/>
    <mergeCell ref="B206:G206"/>
    <mergeCell ref="A203:G204"/>
    <mergeCell ref="B200:G200"/>
    <mergeCell ref="B202:G202"/>
    <mergeCell ref="B198:G198"/>
    <mergeCell ref="B199:G199"/>
    <mergeCell ref="B196:G196"/>
    <mergeCell ref="B197:G197"/>
    <mergeCell ref="B194:G194"/>
    <mergeCell ref="B195:G195"/>
    <mergeCell ref="A192:G193"/>
    <mergeCell ref="B191:G191"/>
    <mergeCell ref="B190:G190"/>
    <mergeCell ref="B187:G187"/>
    <mergeCell ref="B189:G189"/>
    <mergeCell ref="B185:G185"/>
    <mergeCell ref="B186:G186"/>
    <mergeCell ref="B188:G188"/>
    <mergeCell ref="B152:G152"/>
    <mergeCell ref="B149:G149"/>
    <mergeCell ref="B150:G150"/>
    <mergeCell ref="B147:G147"/>
    <mergeCell ref="B148:G148"/>
    <mergeCell ref="B146:G146"/>
    <mergeCell ref="A140:G145"/>
    <mergeCell ref="B139:G139"/>
    <mergeCell ref="B135:G135"/>
    <mergeCell ref="B138:G138"/>
    <mergeCell ref="B136:G136"/>
    <mergeCell ref="B137:G137"/>
    <mergeCell ref="B133:G133"/>
    <mergeCell ref="B134:G134"/>
    <mergeCell ref="B131:G131"/>
    <mergeCell ref="B132:G132"/>
    <mergeCell ref="B126:G126"/>
    <mergeCell ref="B124:G124"/>
    <mergeCell ref="B125:G125"/>
    <mergeCell ref="B122:G122"/>
    <mergeCell ref="B123:G123"/>
    <mergeCell ref="B120:G120"/>
    <mergeCell ref="B121:G121"/>
    <mergeCell ref="B118:G118"/>
    <mergeCell ref="B119:G119"/>
    <mergeCell ref="B116:G116"/>
    <mergeCell ref="B117:G117"/>
    <mergeCell ref="B112:G112"/>
    <mergeCell ref="B115:G115"/>
    <mergeCell ref="B113:G113"/>
    <mergeCell ref="B114:G114"/>
    <mergeCell ref="B110:G110"/>
    <mergeCell ref="B111:G111"/>
    <mergeCell ref="B108:G108"/>
    <mergeCell ref="B109:G109"/>
    <mergeCell ref="B106:G106"/>
    <mergeCell ref="B107:G107"/>
    <mergeCell ref="B104:G104"/>
    <mergeCell ref="B105:G105"/>
    <mergeCell ref="B101:G101"/>
    <mergeCell ref="A102:G103"/>
    <mergeCell ref="B100:G100"/>
    <mergeCell ref="B99:G99"/>
    <mergeCell ref="B97:G97"/>
    <mergeCell ref="B98:G98"/>
    <mergeCell ref="B95:G95"/>
    <mergeCell ref="B96:G96"/>
    <mergeCell ref="B93:G93"/>
    <mergeCell ref="B94:G94"/>
    <mergeCell ref="B90:G90"/>
    <mergeCell ref="A91:G92"/>
    <mergeCell ref="B89:G89"/>
    <mergeCell ref="B87:G87"/>
    <mergeCell ref="B88:G88"/>
    <mergeCell ref="B85:G85"/>
    <mergeCell ref="B86:G86"/>
    <mergeCell ref="B83:G83"/>
    <mergeCell ref="B84:G84"/>
    <mergeCell ref="B81:G81"/>
    <mergeCell ref="B82:G82"/>
    <mergeCell ref="B79:G79"/>
    <mergeCell ref="B80:G80"/>
    <mergeCell ref="B77:G77"/>
    <mergeCell ref="B78:G78"/>
    <mergeCell ref="B75:G75"/>
    <mergeCell ref="B76:G76"/>
    <mergeCell ref="B73:G73"/>
    <mergeCell ref="B74:G74"/>
    <mergeCell ref="A71:G72"/>
    <mergeCell ref="B69:G69"/>
    <mergeCell ref="B70:G70"/>
    <mergeCell ref="B68:G68"/>
    <mergeCell ref="B66:G66"/>
    <mergeCell ref="B67:G67"/>
    <mergeCell ref="B64:G64"/>
    <mergeCell ref="B65:G65"/>
    <mergeCell ref="B62:G62"/>
    <mergeCell ref="B63:G63"/>
    <mergeCell ref="A60:G61"/>
    <mergeCell ref="B58:G58"/>
    <mergeCell ref="B59:G59"/>
    <mergeCell ref="B57:G57"/>
    <mergeCell ref="B55:G55"/>
    <mergeCell ref="B56:G56"/>
    <mergeCell ref="B53:G53"/>
    <mergeCell ref="B54:G54"/>
    <mergeCell ref="B51:G51"/>
    <mergeCell ref="B52:G52"/>
    <mergeCell ref="B49:G49"/>
    <mergeCell ref="B50:G50"/>
    <mergeCell ref="B47:G47"/>
    <mergeCell ref="B48:G48"/>
    <mergeCell ref="B44:G44"/>
    <mergeCell ref="A45:G46"/>
    <mergeCell ref="B38:G38"/>
    <mergeCell ref="B28:G28"/>
    <mergeCell ref="B29:G29"/>
    <mergeCell ref="B36:G36"/>
    <mergeCell ref="B31:G31"/>
    <mergeCell ref="B32:G32"/>
    <mergeCell ref="B33:G33"/>
    <mergeCell ref="B34:G34"/>
    <mergeCell ref="B35:G35"/>
    <mergeCell ref="B37:G37"/>
    <mergeCell ref="B26:G26"/>
    <mergeCell ref="B27:G27"/>
    <mergeCell ref="B30:G30"/>
    <mergeCell ref="B24:G24"/>
    <mergeCell ref="B25:G25"/>
    <mergeCell ref="A8:G9"/>
    <mergeCell ref="B5:G5"/>
    <mergeCell ref="B6:G6"/>
    <mergeCell ref="B12:G12"/>
    <mergeCell ref="B7:G7"/>
    <mergeCell ref="B11:G11"/>
    <mergeCell ref="B360:G360"/>
    <mergeCell ref="B18:G18"/>
    <mergeCell ref="B17:G17"/>
    <mergeCell ref="B15:G15"/>
    <mergeCell ref="B16:G16"/>
    <mergeCell ref="B22:G22"/>
    <mergeCell ref="B19:G19"/>
    <mergeCell ref="B23:G23"/>
    <mergeCell ref="B20:G20"/>
    <mergeCell ref="B21:G21"/>
    <mergeCell ref="B376:G376"/>
    <mergeCell ref="B381:G381"/>
    <mergeCell ref="B379:G379"/>
    <mergeCell ref="B370:G370"/>
    <mergeCell ref="B371:G371"/>
    <mergeCell ref="B372:G372"/>
    <mergeCell ref="B373:G373"/>
    <mergeCell ref="B380:G380"/>
    <mergeCell ref="A1:J1"/>
    <mergeCell ref="B237:G237"/>
    <mergeCell ref="B233:G233"/>
    <mergeCell ref="B374:G374"/>
    <mergeCell ref="B127:G127"/>
    <mergeCell ref="B128:G128"/>
    <mergeCell ref="B130:G130"/>
    <mergeCell ref="B129:G129"/>
    <mergeCell ref="B13:G13"/>
    <mergeCell ref="B10:G10"/>
    <mergeCell ref="B362:G362"/>
    <mergeCell ref="B396:G396"/>
    <mergeCell ref="A2:J2"/>
    <mergeCell ref="B393:G393"/>
    <mergeCell ref="B394:G394"/>
    <mergeCell ref="B395:G395"/>
    <mergeCell ref="B377:G377"/>
    <mergeCell ref="B378:G378"/>
    <mergeCell ref="B375:G375"/>
    <mergeCell ref="B14:G14"/>
  </mergeCells>
  <printOptions gridLines="1"/>
  <pageMargins left="0.6" right="0.39" top="0.51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N191"/>
  <sheetViews>
    <sheetView zoomScale="90" zoomScaleNormal="90" workbookViewId="0" topLeftCell="A1">
      <selection activeCell="O24" sqref="O24"/>
    </sheetView>
  </sheetViews>
  <sheetFormatPr defaultColWidth="9.00390625" defaultRowHeight="12.75"/>
  <cols>
    <col min="1" max="6" width="9.125" style="14" customWidth="1"/>
    <col min="7" max="7" width="5.00390625" style="14" customWidth="1"/>
    <col min="8" max="8" width="10.00390625" style="14" customWidth="1"/>
    <col min="9" max="9" width="10.25390625" style="14" customWidth="1"/>
    <col min="10" max="10" width="11.875" style="14" customWidth="1"/>
    <col min="11" max="11" width="12.375" style="14" customWidth="1"/>
    <col min="12" max="16384" width="9.125" style="6" customWidth="1"/>
  </cols>
  <sheetData>
    <row r="1" spans="1:10" ht="12.75" customHeight="1">
      <c r="A1" s="166" t="s">
        <v>186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2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2.7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9" ht="18">
      <c r="A4" s="183"/>
      <c r="B4" s="183"/>
      <c r="C4" s="183"/>
      <c r="D4" s="183"/>
      <c r="E4" s="183"/>
      <c r="F4" s="183"/>
      <c r="G4" s="183"/>
      <c r="H4" s="183"/>
      <c r="I4" s="183"/>
    </row>
    <row r="5" spans="1:10" ht="15" customHeight="1">
      <c r="A5" s="186" t="s">
        <v>187</v>
      </c>
      <c r="B5" s="186"/>
      <c r="C5" s="186"/>
      <c r="D5" s="186"/>
      <c r="E5" s="186"/>
      <c r="F5" s="186"/>
      <c r="G5" s="186"/>
      <c r="H5" s="186"/>
      <c r="I5" s="186"/>
      <c r="J5" s="162">
        <f>SUM(J21,J133)</f>
        <v>4777361</v>
      </c>
    </row>
    <row r="6" spans="1:10" ht="15" customHeight="1">
      <c r="A6" s="186"/>
      <c r="B6" s="186"/>
      <c r="C6" s="186"/>
      <c r="D6" s="186"/>
      <c r="E6" s="186"/>
      <c r="F6" s="186"/>
      <c r="G6" s="186"/>
      <c r="H6" s="186"/>
      <c r="I6" s="186"/>
      <c r="J6" s="162"/>
    </row>
    <row r="7" spans="1:9" ht="14.25">
      <c r="A7" s="184"/>
      <c r="B7" s="184"/>
      <c r="C7" s="184"/>
      <c r="D7" s="184"/>
      <c r="E7" s="184"/>
      <c r="F7" s="184"/>
      <c r="G7" s="184"/>
      <c r="H7" s="184"/>
      <c r="I7" s="184"/>
    </row>
    <row r="8" spans="1:9" ht="14.25">
      <c r="A8" s="185" t="s">
        <v>188</v>
      </c>
      <c r="B8" s="185"/>
      <c r="C8" s="185"/>
      <c r="D8" s="185"/>
      <c r="E8" s="185"/>
      <c r="F8" s="185"/>
      <c r="G8" s="185"/>
      <c r="H8" s="84">
        <f>J21</f>
        <v>1855620</v>
      </c>
      <c r="I8" s="85"/>
    </row>
    <row r="9" spans="1:12" ht="14.25">
      <c r="A9" s="185" t="s">
        <v>189</v>
      </c>
      <c r="B9" s="185"/>
      <c r="C9" s="185"/>
      <c r="D9" s="185"/>
      <c r="E9" s="185"/>
      <c r="F9" s="185"/>
      <c r="G9" s="185"/>
      <c r="H9" s="84">
        <f>J133</f>
        <v>2921741</v>
      </c>
      <c r="I9" s="85"/>
      <c r="L9" s="161"/>
    </row>
    <row r="10" spans="1:12" ht="14.25">
      <c r="A10" s="185" t="s">
        <v>190</v>
      </c>
      <c r="B10" s="185"/>
      <c r="C10" s="185"/>
      <c r="D10" s="185"/>
      <c r="E10" s="185"/>
      <c r="F10" s="185"/>
      <c r="G10" s="185"/>
      <c r="H10" s="85"/>
      <c r="I10" s="85"/>
      <c r="L10" s="161"/>
    </row>
    <row r="11" spans="1:9" ht="14.25">
      <c r="A11" s="185" t="s">
        <v>191</v>
      </c>
      <c r="B11" s="185"/>
      <c r="C11" s="185"/>
      <c r="D11" s="185"/>
      <c r="E11" s="185"/>
      <c r="F11" s="185"/>
      <c r="G11" s="185"/>
      <c r="H11" s="84">
        <f>H135</f>
        <v>1336580</v>
      </c>
      <c r="I11" s="85"/>
    </row>
    <row r="12" spans="1:12" ht="14.25">
      <c r="A12" s="185" t="s">
        <v>192</v>
      </c>
      <c r="B12" s="185"/>
      <c r="C12" s="185"/>
      <c r="D12" s="185"/>
      <c r="E12" s="185"/>
      <c r="F12" s="185"/>
      <c r="G12" s="185"/>
      <c r="H12" s="84">
        <f>H137</f>
        <v>490939</v>
      </c>
      <c r="I12" s="85"/>
      <c r="L12" s="161"/>
    </row>
    <row r="13" spans="1:12" ht="14.25">
      <c r="A13" s="185" t="s">
        <v>193</v>
      </c>
      <c r="B13" s="185"/>
      <c r="C13" s="185"/>
      <c r="D13" s="185"/>
      <c r="E13" s="185"/>
      <c r="F13" s="185"/>
      <c r="G13" s="185"/>
      <c r="H13" s="85"/>
      <c r="I13" s="85"/>
      <c r="L13" s="161"/>
    </row>
    <row r="14" spans="1:9" ht="14.25">
      <c r="A14" s="185" t="s">
        <v>194</v>
      </c>
      <c r="B14" s="185"/>
      <c r="C14" s="185"/>
      <c r="D14" s="185"/>
      <c r="E14" s="185"/>
      <c r="F14" s="185"/>
      <c r="G14" s="185"/>
      <c r="H14" s="84">
        <f>I142</f>
        <v>939415</v>
      </c>
      <c r="I14" s="85"/>
    </row>
    <row r="15" spans="1:9" ht="14.25">
      <c r="A15" s="185" t="s">
        <v>204</v>
      </c>
      <c r="B15" s="185"/>
      <c r="C15" s="185"/>
      <c r="D15" s="185"/>
      <c r="E15" s="185"/>
      <c r="F15" s="185"/>
      <c r="G15" s="185"/>
      <c r="H15" s="85">
        <f>H154</f>
        <v>154807</v>
      </c>
      <c r="I15" s="85"/>
    </row>
    <row r="16" spans="1:9" ht="12.75">
      <c r="A16" s="177"/>
      <c r="B16" s="177"/>
      <c r="C16" s="177"/>
      <c r="D16" s="177"/>
      <c r="E16" s="177"/>
      <c r="F16" s="177"/>
      <c r="G16" s="177"/>
      <c r="H16" s="10"/>
      <c r="I16" s="10"/>
    </row>
    <row r="17" spans="1:9" ht="12.75">
      <c r="A17" s="177"/>
      <c r="B17" s="177"/>
      <c r="C17" s="177"/>
      <c r="D17" s="177"/>
      <c r="E17" s="177"/>
      <c r="F17" s="177"/>
      <c r="G17" s="177"/>
      <c r="H17" s="10"/>
      <c r="I17" s="10"/>
    </row>
    <row r="18" spans="1:9" ht="17.25" customHeight="1">
      <c r="A18" s="175" t="s">
        <v>214</v>
      </c>
      <c r="B18" s="175"/>
      <c r="C18" s="175"/>
      <c r="D18" s="175"/>
      <c r="E18" s="175"/>
      <c r="F18" s="175"/>
      <c r="G18" s="175"/>
      <c r="H18" s="10"/>
      <c r="I18" s="10"/>
    </row>
    <row r="19" spans="1:9" ht="20.25" customHeight="1">
      <c r="A19" s="175"/>
      <c r="B19" s="175"/>
      <c r="C19" s="175"/>
      <c r="D19" s="175"/>
      <c r="E19" s="175"/>
      <c r="F19" s="175"/>
      <c r="G19" s="175"/>
      <c r="H19" s="10"/>
      <c r="I19" s="10"/>
    </row>
    <row r="20" spans="1:9" ht="12.75">
      <c r="A20" s="177"/>
      <c r="B20" s="177"/>
      <c r="C20" s="177"/>
      <c r="D20" s="177"/>
      <c r="E20" s="177"/>
      <c r="F20" s="177"/>
      <c r="G20" s="177"/>
      <c r="H20" s="10"/>
      <c r="I20" s="10"/>
    </row>
    <row r="21" spans="1:10" ht="15.75">
      <c r="A21" s="176" t="s">
        <v>195</v>
      </c>
      <c r="B21" s="176"/>
      <c r="C21" s="176"/>
      <c r="D21" s="176"/>
      <c r="E21" s="176"/>
      <c r="F21" s="176"/>
      <c r="G21" s="176"/>
      <c r="H21" s="10"/>
      <c r="I21" s="15"/>
      <c r="J21" s="96">
        <f>SUM(I22:I104)</f>
        <v>1855620</v>
      </c>
    </row>
    <row r="22" spans="1:9" ht="12.75">
      <c r="A22" s="177"/>
      <c r="B22" s="177"/>
      <c r="C22" s="177"/>
      <c r="D22" s="177"/>
      <c r="E22" s="177"/>
      <c r="F22" s="177"/>
      <c r="G22" s="177"/>
      <c r="H22" s="10"/>
      <c r="I22" s="10"/>
    </row>
    <row r="23" spans="1:9" ht="15">
      <c r="A23" s="178" t="s">
        <v>196</v>
      </c>
      <c r="B23" s="178"/>
      <c r="C23" s="178"/>
      <c r="D23" s="178"/>
      <c r="E23" s="178"/>
      <c r="F23" s="178"/>
      <c r="G23" s="178"/>
      <c r="H23" s="10"/>
      <c r="I23" s="16">
        <f>SUM(H24:H68)</f>
        <v>1003712</v>
      </c>
    </row>
    <row r="24" spans="1:9" ht="30.75" customHeight="1">
      <c r="A24" s="163" t="s">
        <v>197</v>
      </c>
      <c r="B24" s="163"/>
      <c r="C24" s="163"/>
      <c r="D24" s="163"/>
      <c r="E24" s="163"/>
      <c r="F24" s="163"/>
      <c r="G24" s="163"/>
      <c r="H24" s="10">
        <f>Dochody!H75+Dochody!H80</f>
        <v>610412</v>
      </c>
      <c r="I24" s="10"/>
    </row>
    <row r="25" spans="1:9" ht="25.5" customHeight="1">
      <c r="A25" s="169" t="s">
        <v>219</v>
      </c>
      <c r="B25" s="169"/>
      <c r="C25" s="169"/>
      <c r="D25" s="169"/>
      <c r="E25" s="169"/>
      <c r="F25" s="169"/>
      <c r="G25" s="169"/>
      <c r="H25" s="10"/>
      <c r="I25" s="10"/>
    </row>
    <row r="26" spans="1:9" ht="15" customHeight="1">
      <c r="A26" s="177"/>
      <c r="B26" s="177"/>
      <c r="C26" s="177"/>
      <c r="D26" s="177"/>
      <c r="E26" s="177"/>
      <c r="F26" s="177"/>
      <c r="G26" s="177"/>
      <c r="H26" s="10"/>
      <c r="I26" s="10"/>
    </row>
    <row r="27" spans="1:9" ht="25.5" customHeight="1">
      <c r="A27" s="163" t="s">
        <v>198</v>
      </c>
      <c r="B27" s="163"/>
      <c r="C27" s="163"/>
      <c r="D27" s="163"/>
      <c r="E27" s="163"/>
      <c r="F27" s="163"/>
      <c r="G27" s="163"/>
      <c r="H27" s="10">
        <f>Dochody!H76+Dochody!H81</f>
        <v>17990</v>
      </c>
      <c r="I27" s="10"/>
    </row>
    <row r="28" spans="1:9" ht="52.5" customHeight="1">
      <c r="A28" s="169" t="s">
        <v>208</v>
      </c>
      <c r="B28" s="169"/>
      <c r="C28" s="169"/>
      <c r="D28" s="169"/>
      <c r="E28" s="169"/>
      <c r="F28" s="169"/>
      <c r="G28" s="169"/>
      <c r="H28" s="10"/>
      <c r="I28" s="10"/>
    </row>
    <row r="29" spans="1:9" ht="12.75">
      <c r="A29" s="163"/>
      <c r="B29" s="163"/>
      <c r="C29" s="163"/>
      <c r="D29" s="163"/>
      <c r="E29" s="163"/>
      <c r="F29" s="163"/>
      <c r="G29" s="163"/>
      <c r="H29" s="10"/>
      <c r="I29" s="10"/>
    </row>
    <row r="30" spans="1:14" ht="24" customHeight="1">
      <c r="A30" s="163" t="s">
        <v>209</v>
      </c>
      <c r="B30" s="163"/>
      <c r="C30" s="163"/>
      <c r="D30" s="163"/>
      <c r="E30" s="163"/>
      <c r="F30" s="163"/>
      <c r="G30" s="163"/>
      <c r="H30" s="10">
        <f>Dochody!H77+Dochody!H82</f>
        <v>240010</v>
      </c>
      <c r="I30" s="10"/>
      <c r="J30" s="10"/>
      <c r="K30" s="10"/>
      <c r="L30" s="9"/>
      <c r="M30" s="9"/>
      <c r="N30" s="9"/>
    </row>
    <row r="31" spans="1:14" ht="61.5" customHeight="1">
      <c r="A31" s="169" t="s">
        <v>218</v>
      </c>
      <c r="B31" s="163"/>
      <c r="C31" s="163"/>
      <c r="D31" s="163"/>
      <c r="E31" s="163"/>
      <c r="F31" s="163"/>
      <c r="G31" s="163"/>
      <c r="H31" s="10"/>
      <c r="I31" s="10"/>
      <c r="J31" s="10"/>
      <c r="K31" s="10"/>
      <c r="L31" s="9"/>
      <c r="M31" s="9"/>
      <c r="N31" s="9"/>
    </row>
    <row r="32" spans="1:14" ht="12.75">
      <c r="A32" s="163"/>
      <c r="B32" s="163"/>
      <c r="C32" s="163"/>
      <c r="D32" s="163"/>
      <c r="E32" s="163"/>
      <c r="F32" s="163"/>
      <c r="G32" s="163"/>
      <c r="H32" s="10"/>
      <c r="I32" s="10"/>
      <c r="J32" s="10"/>
      <c r="K32" s="10"/>
      <c r="L32" s="9"/>
      <c r="M32" s="9"/>
      <c r="N32" s="9"/>
    </row>
    <row r="33" spans="1:14" ht="49.5" customHeight="1">
      <c r="A33" s="163" t="s">
        <v>213</v>
      </c>
      <c r="B33" s="163"/>
      <c r="C33" s="163"/>
      <c r="D33" s="163"/>
      <c r="E33" s="163"/>
      <c r="F33" s="163"/>
      <c r="G33" s="163"/>
      <c r="H33" s="10">
        <f>Dochody!H83</f>
        <v>7200</v>
      </c>
      <c r="I33" s="10"/>
      <c r="J33" s="10"/>
      <c r="K33" s="10"/>
      <c r="L33" s="9"/>
      <c r="M33" s="9"/>
      <c r="N33" s="9"/>
    </row>
    <row r="34" spans="1:14" ht="25.5" customHeight="1">
      <c r="A34" s="170" t="s">
        <v>217</v>
      </c>
      <c r="B34" s="163"/>
      <c r="C34" s="163"/>
      <c r="D34" s="163"/>
      <c r="E34" s="163"/>
      <c r="F34" s="163"/>
      <c r="G34" s="163"/>
      <c r="H34" s="10"/>
      <c r="I34" s="10"/>
      <c r="J34" s="10"/>
      <c r="K34" s="10"/>
      <c r="L34" s="9"/>
      <c r="M34" s="9"/>
      <c r="N34" s="9"/>
    </row>
    <row r="35" spans="1:14" ht="12.75">
      <c r="A35" s="163"/>
      <c r="B35" s="163"/>
      <c r="C35" s="163"/>
      <c r="D35" s="163"/>
      <c r="E35" s="163"/>
      <c r="F35" s="163"/>
      <c r="G35" s="163"/>
      <c r="H35" s="10"/>
      <c r="I35" s="10"/>
      <c r="J35" s="10"/>
      <c r="K35" s="10"/>
      <c r="L35" s="9"/>
      <c r="M35" s="9"/>
      <c r="N35" s="9"/>
    </row>
    <row r="36" spans="1:14" ht="12.75">
      <c r="A36" s="163" t="s">
        <v>215</v>
      </c>
      <c r="B36" s="163"/>
      <c r="C36" s="163"/>
      <c r="D36" s="163"/>
      <c r="E36" s="163"/>
      <c r="F36" s="163"/>
      <c r="G36" s="163"/>
      <c r="H36" s="10">
        <f>Dochody!H84</f>
        <v>1200</v>
      </c>
      <c r="I36" s="10"/>
      <c r="J36" s="10"/>
      <c r="K36" s="10"/>
      <c r="L36" s="9"/>
      <c r="M36" s="9"/>
      <c r="N36" s="9"/>
    </row>
    <row r="37" spans="1:14" ht="25.5" customHeight="1">
      <c r="A37" s="169" t="s">
        <v>216</v>
      </c>
      <c r="B37" s="163"/>
      <c r="C37" s="163"/>
      <c r="D37" s="163"/>
      <c r="E37" s="163"/>
      <c r="F37" s="163"/>
      <c r="G37" s="163"/>
      <c r="H37" s="10"/>
      <c r="I37" s="10"/>
      <c r="J37" s="10"/>
      <c r="K37" s="10"/>
      <c r="L37" s="9"/>
      <c r="M37" s="9"/>
      <c r="N37" s="9"/>
    </row>
    <row r="38" spans="1:14" ht="12.75">
      <c r="A38" s="163"/>
      <c r="B38" s="163"/>
      <c r="C38" s="163"/>
      <c r="D38" s="163"/>
      <c r="E38" s="163"/>
      <c r="F38" s="163"/>
      <c r="G38" s="163"/>
      <c r="H38" s="10"/>
      <c r="I38" s="10"/>
      <c r="J38" s="10"/>
      <c r="K38" s="10"/>
      <c r="L38" s="9"/>
      <c r="M38" s="9"/>
      <c r="N38" s="9"/>
    </row>
    <row r="39" spans="1:14" ht="12.75">
      <c r="A39" s="163" t="s">
        <v>220</v>
      </c>
      <c r="B39" s="163"/>
      <c r="C39" s="163"/>
      <c r="D39" s="163"/>
      <c r="E39" s="163"/>
      <c r="F39" s="163"/>
      <c r="G39" s="163"/>
      <c r="H39" s="10">
        <f>Dochody!H85</f>
        <v>600</v>
      </c>
      <c r="I39" s="10"/>
      <c r="J39" s="10"/>
      <c r="K39" s="10"/>
      <c r="L39" s="9"/>
      <c r="M39" s="9"/>
      <c r="N39" s="9"/>
    </row>
    <row r="40" spans="1:14" ht="12.75">
      <c r="A40" s="169" t="s">
        <v>221</v>
      </c>
      <c r="B40" s="163"/>
      <c r="C40" s="163"/>
      <c r="D40" s="163"/>
      <c r="E40" s="163"/>
      <c r="F40" s="163"/>
      <c r="G40" s="163"/>
      <c r="H40" s="10"/>
      <c r="I40" s="10"/>
      <c r="J40" s="10"/>
      <c r="K40" s="10"/>
      <c r="L40" s="9"/>
      <c r="M40" s="9"/>
      <c r="N40" s="9"/>
    </row>
    <row r="41" spans="1:14" ht="12.75">
      <c r="A41" s="163"/>
      <c r="B41" s="163"/>
      <c r="C41" s="163"/>
      <c r="D41" s="163"/>
      <c r="E41" s="163"/>
      <c r="F41" s="163"/>
      <c r="G41" s="163"/>
      <c r="H41" s="10"/>
      <c r="I41" s="10"/>
      <c r="J41" s="10"/>
      <c r="K41" s="10"/>
      <c r="L41" s="9"/>
      <c r="M41" s="9"/>
      <c r="N41" s="9"/>
    </row>
    <row r="42" spans="1:14" ht="12.75">
      <c r="A42" s="163" t="s">
        <v>222</v>
      </c>
      <c r="B42" s="163"/>
      <c r="C42" s="163"/>
      <c r="D42" s="163"/>
      <c r="E42" s="163"/>
      <c r="F42" s="163"/>
      <c r="G42" s="163"/>
      <c r="H42" s="10">
        <f>Dochody!H86</f>
        <v>10000</v>
      </c>
      <c r="I42" s="10"/>
      <c r="J42" s="10"/>
      <c r="K42" s="10"/>
      <c r="L42" s="9"/>
      <c r="M42" s="9"/>
      <c r="N42" s="9"/>
    </row>
    <row r="43" spans="1:14" ht="12.75">
      <c r="A43" s="169" t="s">
        <v>223</v>
      </c>
      <c r="B43" s="163"/>
      <c r="C43" s="163"/>
      <c r="D43" s="163"/>
      <c r="E43" s="163"/>
      <c r="F43" s="163"/>
      <c r="G43" s="163"/>
      <c r="H43" s="10"/>
      <c r="I43" s="10"/>
      <c r="J43" s="10"/>
      <c r="K43" s="10"/>
      <c r="L43" s="9"/>
      <c r="M43" s="9"/>
      <c r="N43" s="9"/>
    </row>
    <row r="44" spans="1:14" ht="12.75" customHeight="1">
      <c r="A44" s="173"/>
      <c r="B44" s="173"/>
      <c r="C44" s="173"/>
      <c r="D44" s="173"/>
      <c r="E44" s="173"/>
      <c r="F44" s="173"/>
      <c r="G44" s="173"/>
      <c r="H44" s="10"/>
      <c r="I44" s="10"/>
      <c r="J44" s="10"/>
      <c r="K44" s="10"/>
      <c r="L44" s="9"/>
      <c r="M44" s="9"/>
      <c r="N44" s="9"/>
    </row>
    <row r="45" spans="1:14" ht="15" customHeight="1">
      <c r="A45" s="163" t="s">
        <v>325</v>
      </c>
      <c r="B45" s="163"/>
      <c r="C45" s="163"/>
      <c r="D45" s="163"/>
      <c r="E45" s="163"/>
      <c r="F45" s="163"/>
      <c r="G45" s="163"/>
      <c r="H45" s="10">
        <f>Dochody!H87</f>
        <v>5200</v>
      </c>
      <c r="I45" s="10"/>
      <c r="J45" s="10"/>
      <c r="K45" s="10"/>
      <c r="L45" s="9"/>
      <c r="M45" s="9"/>
      <c r="N45" s="9"/>
    </row>
    <row r="46" spans="1:14" ht="13.5" customHeight="1">
      <c r="A46" s="169" t="s">
        <v>326</v>
      </c>
      <c r="B46" s="169"/>
      <c r="C46" s="169"/>
      <c r="D46" s="169"/>
      <c r="E46" s="169"/>
      <c r="F46" s="169"/>
      <c r="G46" s="169"/>
      <c r="H46" s="10"/>
      <c r="I46" s="10"/>
      <c r="J46" s="10"/>
      <c r="K46" s="10"/>
      <c r="L46" s="9"/>
      <c r="M46" s="9"/>
      <c r="N46" s="9"/>
    </row>
    <row r="47" spans="1:14" ht="12.75">
      <c r="A47" s="172"/>
      <c r="B47" s="172"/>
      <c r="C47" s="172"/>
      <c r="D47" s="172"/>
      <c r="E47" s="172"/>
      <c r="F47" s="172"/>
      <c r="G47" s="172"/>
      <c r="H47" s="10"/>
      <c r="I47" s="10"/>
      <c r="J47" s="10"/>
      <c r="K47" s="10"/>
      <c r="L47" s="9"/>
      <c r="M47" s="9"/>
      <c r="N47" s="9"/>
    </row>
    <row r="48" spans="1:14" ht="12.75">
      <c r="A48" s="171" t="s">
        <v>224</v>
      </c>
      <c r="B48" s="171"/>
      <c r="C48" s="171"/>
      <c r="D48" s="171"/>
      <c r="E48" s="171"/>
      <c r="F48" s="171"/>
      <c r="G48" s="171"/>
      <c r="H48" s="10">
        <f>Dochody!H88</f>
        <v>32000</v>
      </c>
      <c r="I48" s="10"/>
      <c r="J48" s="10"/>
      <c r="K48" s="10"/>
      <c r="L48" s="9"/>
      <c r="M48" s="9"/>
      <c r="N48" s="9"/>
    </row>
    <row r="49" spans="1:14" ht="24.75" customHeight="1">
      <c r="A49" s="179" t="s">
        <v>225</v>
      </c>
      <c r="B49" s="172"/>
      <c r="C49" s="172"/>
      <c r="D49" s="172"/>
      <c r="E49" s="172"/>
      <c r="F49" s="172"/>
      <c r="G49" s="172"/>
      <c r="H49" s="10"/>
      <c r="I49" s="10"/>
      <c r="J49" s="10"/>
      <c r="K49" s="10"/>
      <c r="L49" s="9"/>
      <c r="M49" s="9"/>
      <c r="N49" s="9"/>
    </row>
    <row r="50" spans="1:14" ht="12.75">
      <c r="A50" s="171"/>
      <c r="B50" s="171"/>
      <c r="C50" s="171"/>
      <c r="D50" s="171"/>
      <c r="E50" s="171"/>
      <c r="F50" s="171"/>
      <c r="G50" s="171"/>
      <c r="H50" s="10"/>
      <c r="I50" s="10"/>
      <c r="J50" s="10"/>
      <c r="K50" s="10"/>
      <c r="L50" s="9"/>
      <c r="M50" s="9"/>
      <c r="N50" s="9"/>
    </row>
    <row r="51" spans="1:14" ht="12.75">
      <c r="A51" s="171" t="s">
        <v>226</v>
      </c>
      <c r="B51" s="171"/>
      <c r="C51" s="171"/>
      <c r="D51" s="171"/>
      <c r="E51" s="171"/>
      <c r="F51" s="171"/>
      <c r="G51" s="171"/>
      <c r="H51" s="10">
        <f>Dochody!H95</f>
        <v>8000</v>
      </c>
      <c r="I51" s="10"/>
      <c r="J51" s="10"/>
      <c r="K51" s="10"/>
      <c r="L51" s="9"/>
      <c r="M51" s="9"/>
      <c r="N51" s="9"/>
    </row>
    <row r="52" spans="1:14" ht="24.75" customHeight="1">
      <c r="A52" s="180" t="s">
        <v>227</v>
      </c>
      <c r="B52" s="174"/>
      <c r="C52" s="174"/>
      <c r="D52" s="174"/>
      <c r="E52" s="174"/>
      <c r="F52" s="174"/>
      <c r="G52" s="174"/>
      <c r="H52" s="10"/>
      <c r="I52" s="10"/>
      <c r="J52" s="10"/>
      <c r="K52" s="10"/>
      <c r="L52" s="9"/>
      <c r="M52" s="9"/>
      <c r="N52" s="9"/>
    </row>
    <row r="53" spans="1:13" ht="12.75">
      <c r="A53" s="171"/>
      <c r="B53" s="171"/>
      <c r="C53" s="171"/>
      <c r="D53" s="171"/>
      <c r="E53" s="171"/>
      <c r="F53" s="171"/>
      <c r="G53" s="171"/>
      <c r="H53" s="10"/>
      <c r="I53" s="10"/>
      <c r="J53" s="10"/>
      <c r="K53" s="10"/>
      <c r="L53" s="9"/>
      <c r="M53" s="9"/>
    </row>
    <row r="54" spans="1:13" ht="27" customHeight="1">
      <c r="A54" s="174" t="s">
        <v>228</v>
      </c>
      <c r="B54" s="174"/>
      <c r="C54" s="174"/>
      <c r="D54" s="174"/>
      <c r="E54" s="174"/>
      <c r="F54" s="174"/>
      <c r="G54" s="174"/>
      <c r="H54" s="10">
        <f>Dochody!H96</f>
        <v>52000</v>
      </c>
      <c r="I54" s="10"/>
      <c r="J54" s="10"/>
      <c r="K54" s="10"/>
      <c r="L54" s="9"/>
      <c r="M54" s="9"/>
    </row>
    <row r="55" spans="1:13" ht="12.75">
      <c r="A55" s="165" t="s">
        <v>229</v>
      </c>
      <c r="B55" s="165"/>
      <c r="C55" s="165"/>
      <c r="D55" s="165"/>
      <c r="E55" s="165"/>
      <c r="F55" s="165"/>
      <c r="G55" s="165"/>
      <c r="H55" s="10"/>
      <c r="I55" s="10"/>
      <c r="J55" s="10"/>
      <c r="K55" s="10"/>
      <c r="L55" s="9"/>
      <c r="M55" s="9"/>
    </row>
    <row r="56" spans="1:13" ht="12.75">
      <c r="A56" s="163"/>
      <c r="B56" s="163"/>
      <c r="C56" s="163"/>
      <c r="D56" s="163"/>
      <c r="E56" s="163"/>
      <c r="F56" s="163"/>
      <c r="G56" s="163"/>
      <c r="H56" s="10"/>
      <c r="I56" s="10"/>
      <c r="J56" s="10"/>
      <c r="K56" s="10"/>
      <c r="L56" s="9"/>
      <c r="M56" s="9"/>
    </row>
    <row r="57" spans="1:13" ht="26.25" customHeight="1">
      <c r="A57" s="163" t="s">
        <v>237</v>
      </c>
      <c r="B57" s="163"/>
      <c r="C57" s="163"/>
      <c r="D57" s="163"/>
      <c r="E57" s="163"/>
      <c r="F57" s="163"/>
      <c r="G57" s="163"/>
      <c r="H57" s="10">
        <f>Dochody!H97</f>
        <v>1800</v>
      </c>
      <c r="I57" s="10"/>
      <c r="J57" s="10"/>
      <c r="K57" s="10"/>
      <c r="L57" s="9"/>
      <c r="M57" s="9"/>
    </row>
    <row r="58" spans="1:13" ht="12.75">
      <c r="A58" s="169" t="s">
        <v>230</v>
      </c>
      <c r="B58" s="163"/>
      <c r="C58" s="163"/>
      <c r="D58" s="163"/>
      <c r="E58" s="163"/>
      <c r="F58" s="163"/>
      <c r="G58" s="163"/>
      <c r="H58" s="10"/>
      <c r="I58" s="10"/>
      <c r="J58" s="10"/>
      <c r="K58" s="10"/>
      <c r="L58" s="9"/>
      <c r="M58" s="9"/>
    </row>
    <row r="59" spans="1:13" ht="12.75">
      <c r="A59" s="163"/>
      <c r="B59" s="163"/>
      <c r="C59" s="163"/>
      <c r="D59" s="163"/>
      <c r="E59" s="163"/>
      <c r="F59" s="163"/>
      <c r="G59" s="163"/>
      <c r="H59" s="10"/>
      <c r="I59" s="10"/>
      <c r="J59" s="10"/>
      <c r="K59" s="10"/>
      <c r="L59" s="9"/>
      <c r="M59" s="9"/>
    </row>
    <row r="60" spans="1:13" ht="25.5" customHeight="1">
      <c r="A60" s="163" t="s">
        <v>231</v>
      </c>
      <c r="B60" s="163"/>
      <c r="C60" s="163"/>
      <c r="D60" s="163"/>
      <c r="E60" s="163"/>
      <c r="F60" s="163"/>
      <c r="G60" s="163"/>
      <c r="H60" s="10">
        <f>Dochody!H72</f>
        <v>3300</v>
      </c>
      <c r="I60" s="10"/>
      <c r="J60" s="10"/>
      <c r="K60" s="10"/>
      <c r="L60" s="9"/>
      <c r="M60" s="9"/>
    </row>
    <row r="61" spans="1:13" ht="24.75" customHeight="1">
      <c r="A61" s="167" t="s">
        <v>232</v>
      </c>
      <c r="B61" s="168"/>
      <c r="C61" s="168"/>
      <c r="D61" s="168"/>
      <c r="E61" s="168"/>
      <c r="F61" s="168"/>
      <c r="G61" s="168"/>
      <c r="H61" s="10"/>
      <c r="I61" s="10"/>
      <c r="J61" s="10"/>
      <c r="K61" s="10"/>
      <c r="L61" s="9"/>
      <c r="M61" s="9"/>
    </row>
    <row r="62" spans="1:13" ht="12.75">
      <c r="A62" s="163"/>
      <c r="B62" s="163"/>
      <c r="C62" s="163"/>
      <c r="D62" s="163"/>
      <c r="E62" s="163"/>
      <c r="F62" s="163"/>
      <c r="G62" s="163"/>
      <c r="H62" s="10"/>
      <c r="I62" s="10"/>
      <c r="J62" s="10"/>
      <c r="K62" s="10"/>
      <c r="L62" s="9"/>
      <c r="M62" s="9"/>
    </row>
    <row r="63" spans="1:13" ht="27" customHeight="1">
      <c r="A63" s="163" t="s">
        <v>234</v>
      </c>
      <c r="B63" s="163"/>
      <c r="C63" s="163"/>
      <c r="D63" s="163"/>
      <c r="E63" s="163"/>
      <c r="F63" s="163"/>
      <c r="G63" s="163"/>
      <c r="H63" s="10">
        <f>Dochody!H90</f>
        <v>6000</v>
      </c>
      <c r="I63" s="10"/>
      <c r="J63" s="10"/>
      <c r="K63" s="10"/>
      <c r="L63" s="9"/>
      <c r="M63" s="9"/>
    </row>
    <row r="64" spans="1:13" ht="12.75">
      <c r="A64" s="169" t="s">
        <v>233</v>
      </c>
      <c r="B64" s="163"/>
      <c r="C64" s="163"/>
      <c r="D64" s="163"/>
      <c r="E64" s="163"/>
      <c r="F64" s="163"/>
      <c r="G64" s="163"/>
      <c r="H64" s="10"/>
      <c r="I64" s="10"/>
      <c r="J64" s="10"/>
      <c r="K64" s="10"/>
      <c r="L64" s="9"/>
      <c r="M64" s="9"/>
    </row>
    <row r="65" spans="1:13" ht="12.75">
      <c r="A65" s="163"/>
      <c r="B65" s="163"/>
      <c r="C65" s="163"/>
      <c r="D65" s="163"/>
      <c r="E65" s="163"/>
      <c r="F65" s="163"/>
      <c r="G65" s="163"/>
      <c r="H65" s="10"/>
      <c r="I65" s="10"/>
      <c r="J65" s="10"/>
      <c r="K65" s="10"/>
      <c r="L65" s="9"/>
      <c r="M65" s="9"/>
    </row>
    <row r="66" spans="1:13" ht="24.75" customHeight="1">
      <c r="A66" s="163" t="s">
        <v>236</v>
      </c>
      <c r="B66" s="163"/>
      <c r="C66" s="163"/>
      <c r="D66" s="163"/>
      <c r="E66" s="163"/>
      <c r="F66" s="163"/>
      <c r="G66" s="163"/>
      <c r="H66" s="10">
        <f>Dochody!H98</f>
        <v>8000</v>
      </c>
      <c r="I66" s="10"/>
      <c r="J66" s="10"/>
      <c r="K66" s="10"/>
      <c r="L66" s="9"/>
      <c r="M66" s="9"/>
    </row>
    <row r="67" spans="1:13" ht="12.75">
      <c r="A67" s="169" t="s">
        <v>233</v>
      </c>
      <c r="B67" s="163"/>
      <c r="C67" s="163"/>
      <c r="D67" s="163"/>
      <c r="E67" s="163"/>
      <c r="F67" s="163"/>
      <c r="G67" s="163"/>
      <c r="H67" s="10"/>
      <c r="I67" s="10"/>
      <c r="J67" s="10"/>
      <c r="K67" s="10"/>
      <c r="L67" s="9"/>
      <c r="M67" s="9"/>
    </row>
    <row r="68" spans="1:13" ht="12.75">
      <c r="A68" s="173"/>
      <c r="B68" s="173"/>
      <c r="C68" s="173"/>
      <c r="D68" s="173"/>
      <c r="E68" s="173"/>
      <c r="F68" s="173"/>
      <c r="G68" s="173"/>
      <c r="H68" s="10"/>
      <c r="I68" s="10"/>
      <c r="J68" s="10"/>
      <c r="K68" s="10"/>
      <c r="L68" s="9"/>
      <c r="M68" s="9"/>
    </row>
    <row r="69" spans="1:13" ht="12.75">
      <c r="A69" s="164"/>
      <c r="B69" s="164"/>
      <c r="C69" s="164"/>
      <c r="D69" s="164"/>
      <c r="E69" s="164"/>
      <c r="F69" s="164"/>
      <c r="G69" s="164"/>
      <c r="H69" s="10"/>
      <c r="I69" s="10"/>
      <c r="J69" s="10"/>
      <c r="K69" s="10"/>
      <c r="L69" s="9"/>
      <c r="M69" s="9"/>
    </row>
    <row r="70" spans="1:13" ht="15">
      <c r="A70" s="181" t="s">
        <v>238</v>
      </c>
      <c r="B70" s="181"/>
      <c r="C70" s="181"/>
      <c r="D70" s="181"/>
      <c r="E70" s="181"/>
      <c r="F70" s="181"/>
      <c r="G70" s="181"/>
      <c r="H70" s="10"/>
      <c r="I70" s="16">
        <f>SUM(H71:H77)</f>
        <v>386314</v>
      </c>
      <c r="J70" s="10"/>
      <c r="K70" s="10"/>
      <c r="L70" s="9"/>
      <c r="M70" s="9"/>
    </row>
    <row r="71" spans="1:13" ht="12.75">
      <c r="A71" s="177"/>
      <c r="B71" s="177"/>
      <c r="C71" s="177"/>
      <c r="D71" s="177"/>
      <c r="E71" s="177"/>
      <c r="F71" s="177"/>
      <c r="G71" s="177"/>
      <c r="H71" s="10"/>
      <c r="I71" s="10"/>
      <c r="J71" s="10"/>
      <c r="K71" s="10"/>
      <c r="L71" s="9"/>
      <c r="M71" s="9"/>
    </row>
    <row r="72" spans="1:13" ht="25.5" customHeight="1">
      <c r="A72" s="163" t="s">
        <v>239</v>
      </c>
      <c r="B72" s="163"/>
      <c r="C72" s="163"/>
      <c r="D72" s="163"/>
      <c r="E72" s="163"/>
      <c r="F72" s="163"/>
      <c r="G72" s="163"/>
      <c r="H72" s="10">
        <f>Dochody!H101</f>
        <v>378314</v>
      </c>
      <c r="I72" s="10"/>
      <c r="J72" s="10"/>
      <c r="K72" s="10"/>
      <c r="L72" s="9"/>
      <c r="M72" s="9"/>
    </row>
    <row r="73" spans="1:7" ht="12.75">
      <c r="A73" s="169" t="s">
        <v>313</v>
      </c>
      <c r="B73" s="163"/>
      <c r="C73" s="163"/>
      <c r="D73" s="163"/>
      <c r="E73" s="163"/>
      <c r="F73" s="163"/>
      <c r="G73" s="163"/>
    </row>
    <row r="74" spans="1:7" ht="12.75">
      <c r="A74" s="163"/>
      <c r="B74" s="163"/>
      <c r="C74" s="163"/>
      <c r="D74" s="163"/>
      <c r="E74" s="163"/>
      <c r="F74" s="163"/>
      <c r="G74" s="163"/>
    </row>
    <row r="75" spans="1:8" ht="12.75">
      <c r="A75" s="163" t="s">
        <v>240</v>
      </c>
      <c r="B75" s="163"/>
      <c r="C75" s="163"/>
      <c r="D75" s="163"/>
      <c r="E75" s="163"/>
      <c r="F75" s="163"/>
      <c r="G75" s="163"/>
      <c r="H75" s="10">
        <f>Dochody!H102</f>
        <v>8000</v>
      </c>
    </row>
    <row r="76" spans="1:7" ht="12.75">
      <c r="A76" s="169" t="s">
        <v>241</v>
      </c>
      <c r="B76" s="163"/>
      <c r="C76" s="163"/>
      <c r="D76" s="163"/>
      <c r="E76" s="163"/>
      <c r="F76" s="163"/>
      <c r="G76" s="163"/>
    </row>
    <row r="77" spans="1:7" ht="12.75">
      <c r="A77" s="163"/>
      <c r="B77" s="163"/>
      <c r="C77" s="163"/>
      <c r="D77" s="163"/>
      <c r="E77" s="163"/>
      <c r="F77" s="163"/>
      <c r="G77" s="163"/>
    </row>
    <row r="78" spans="1:7" ht="12.75">
      <c r="A78" s="163"/>
      <c r="B78" s="163"/>
      <c r="C78" s="163"/>
      <c r="D78" s="163"/>
      <c r="E78" s="163"/>
      <c r="F78" s="163"/>
      <c r="G78" s="163"/>
    </row>
    <row r="79" spans="1:9" ht="15">
      <c r="A79" s="181" t="s">
        <v>245</v>
      </c>
      <c r="B79" s="182"/>
      <c r="C79" s="182"/>
      <c r="D79" s="182"/>
      <c r="E79" s="182"/>
      <c r="F79" s="182"/>
      <c r="G79" s="182"/>
      <c r="I79" s="16">
        <f>SUM(H80:H102)</f>
        <v>81744</v>
      </c>
    </row>
    <row r="80" spans="1:8" ht="25.5" customHeight="1">
      <c r="A80" s="163" t="s">
        <v>257</v>
      </c>
      <c r="B80" s="163"/>
      <c r="C80" s="163"/>
      <c r="D80" s="163"/>
      <c r="E80" s="163"/>
      <c r="F80" s="163"/>
      <c r="G80" s="163"/>
      <c r="H80" s="10">
        <f>Dochody!H11+Dochody!H12</f>
        <v>38200</v>
      </c>
    </row>
    <row r="81" spans="1:7" ht="25.5" customHeight="1">
      <c r="A81" s="170" t="s">
        <v>212</v>
      </c>
      <c r="B81" s="163"/>
      <c r="C81" s="163"/>
      <c r="D81" s="163"/>
      <c r="E81" s="163"/>
      <c r="F81" s="163"/>
      <c r="G81" s="163"/>
    </row>
    <row r="82" spans="1:7" ht="12.75">
      <c r="A82" s="163"/>
      <c r="B82" s="163"/>
      <c r="C82" s="163"/>
      <c r="D82" s="163"/>
      <c r="E82" s="163"/>
      <c r="F82" s="163"/>
      <c r="G82" s="163"/>
    </row>
    <row r="83" spans="1:8" ht="12.75">
      <c r="A83" s="163" t="s">
        <v>246</v>
      </c>
      <c r="B83" s="163"/>
      <c r="C83" s="163"/>
      <c r="D83" s="163"/>
      <c r="E83" s="163"/>
      <c r="F83" s="163"/>
      <c r="G83" s="163"/>
      <c r="H83" s="10">
        <f>Dochody!H26</f>
        <v>8000</v>
      </c>
    </row>
    <row r="84" spans="1:7" ht="12.75">
      <c r="A84" s="169" t="s">
        <v>247</v>
      </c>
      <c r="B84" s="163"/>
      <c r="C84" s="163"/>
      <c r="D84" s="163"/>
      <c r="E84" s="163"/>
      <c r="F84" s="163"/>
      <c r="G84" s="163"/>
    </row>
    <row r="85" spans="1:7" ht="12.75">
      <c r="A85" s="163"/>
      <c r="B85" s="163"/>
      <c r="C85" s="163"/>
      <c r="D85" s="163"/>
      <c r="E85" s="163"/>
      <c r="F85" s="163"/>
      <c r="G85" s="163"/>
    </row>
    <row r="86" spans="1:8" ht="12.75">
      <c r="A86" s="163" t="s">
        <v>248</v>
      </c>
      <c r="B86" s="163"/>
      <c r="C86" s="163"/>
      <c r="D86" s="163"/>
      <c r="E86" s="163"/>
      <c r="F86" s="163"/>
      <c r="G86" s="163"/>
      <c r="H86" s="10">
        <f>Dochody!H28</f>
        <v>18000</v>
      </c>
    </row>
    <row r="87" spans="1:7" ht="26.25" customHeight="1">
      <c r="A87" s="169" t="s">
        <v>249</v>
      </c>
      <c r="B87" s="163"/>
      <c r="C87" s="163"/>
      <c r="D87" s="163"/>
      <c r="E87" s="163"/>
      <c r="F87" s="163"/>
      <c r="G87" s="163"/>
    </row>
    <row r="88" spans="1:7" ht="14.25" customHeight="1">
      <c r="A88" s="173"/>
      <c r="B88" s="173"/>
      <c r="C88" s="173"/>
      <c r="D88" s="173"/>
      <c r="E88" s="173"/>
      <c r="F88" s="173"/>
      <c r="G88" s="173"/>
    </row>
    <row r="89" spans="1:8" ht="14.25" customHeight="1">
      <c r="A89" s="163" t="s">
        <v>292</v>
      </c>
      <c r="B89" s="163"/>
      <c r="C89" s="163"/>
      <c r="D89" s="163"/>
      <c r="E89" s="163"/>
      <c r="F89" s="163"/>
      <c r="G89" s="163"/>
      <c r="H89" s="10">
        <f>Dochody!H29</f>
        <v>240</v>
      </c>
    </row>
    <row r="90" spans="1:7" ht="12.75">
      <c r="A90" s="163"/>
      <c r="B90" s="163"/>
      <c r="C90" s="163"/>
      <c r="D90" s="163"/>
      <c r="E90" s="163"/>
      <c r="F90" s="163"/>
      <c r="G90" s="163"/>
    </row>
    <row r="91" spans="1:8" ht="13.5" customHeight="1">
      <c r="A91" s="163" t="s">
        <v>250</v>
      </c>
      <c r="B91" s="163"/>
      <c r="C91" s="163"/>
      <c r="D91" s="163"/>
      <c r="E91" s="163"/>
      <c r="F91" s="163"/>
      <c r="G91" s="163"/>
      <c r="H91" s="10">
        <f>Dochody!H31</f>
        <v>2803</v>
      </c>
    </row>
    <row r="92" spans="1:7" ht="12.75">
      <c r="A92" s="169" t="s">
        <v>251</v>
      </c>
      <c r="B92" s="163"/>
      <c r="C92" s="163"/>
      <c r="D92" s="163"/>
      <c r="E92" s="163"/>
      <c r="F92" s="163"/>
      <c r="G92" s="163"/>
    </row>
    <row r="93" spans="1:7" ht="12.75">
      <c r="A93" s="163"/>
      <c r="B93" s="163"/>
      <c r="C93" s="163"/>
      <c r="D93" s="163"/>
      <c r="E93" s="163"/>
      <c r="F93" s="163"/>
      <c r="G93" s="163"/>
    </row>
    <row r="94" spans="1:8" ht="12.75">
      <c r="A94" s="163" t="s">
        <v>252</v>
      </c>
      <c r="B94" s="163"/>
      <c r="C94" s="163"/>
      <c r="D94" s="163"/>
      <c r="E94" s="163"/>
      <c r="F94" s="163"/>
      <c r="G94" s="163"/>
      <c r="H94" s="10">
        <f>Dochody!H30</f>
        <v>2201</v>
      </c>
    </row>
    <row r="95" spans="1:7" ht="12.75">
      <c r="A95" s="169" t="s">
        <v>253</v>
      </c>
      <c r="B95" s="163"/>
      <c r="C95" s="163"/>
      <c r="D95" s="163"/>
      <c r="E95" s="163"/>
      <c r="F95" s="163"/>
      <c r="G95" s="163"/>
    </row>
    <row r="96" spans="1:7" ht="12.75">
      <c r="A96" s="163"/>
      <c r="B96" s="163"/>
      <c r="C96" s="163"/>
      <c r="D96" s="163"/>
      <c r="E96" s="163"/>
      <c r="F96" s="163"/>
      <c r="G96" s="163"/>
    </row>
    <row r="97" spans="1:8" ht="26.25" customHeight="1">
      <c r="A97" s="163" t="s">
        <v>254</v>
      </c>
      <c r="B97" s="163"/>
      <c r="C97" s="163"/>
      <c r="D97" s="163"/>
      <c r="E97" s="163"/>
      <c r="F97" s="163"/>
      <c r="G97" s="163"/>
      <c r="H97" s="10">
        <f>Dochody!H32</f>
        <v>500</v>
      </c>
    </row>
    <row r="98" spans="1:7" ht="12.75">
      <c r="A98" s="163"/>
      <c r="B98" s="163"/>
      <c r="C98" s="163"/>
      <c r="D98" s="163"/>
      <c r="E98" s="163"/>
      <c r="F98" s="163"/>
      <c r="G98" s="163"/>
    </row>
    <row r="99" spans="1:8" ht="25.5" customHeight="1">
      <c r="A99" s="163" t="s">
        <v>255</v>
      </c>
      <c r="B99" s="163"/>
      <c r="C99" s="163"/>
      <c r="D99" s="163"/>
      <c r="E99" s="163"/>
      <c r="F99" s="163"/>
      <c r="G99" s="163"/>
      <c r="H99" s="10">
        <f>Dochody!H168</f>
        <v>1800</v>
      </c>
    </row>
    <row r="100" spans="1:7" ht="12.75">
      <c r="A100" s="163"/>
      <c r="B100" s="163"/>
      <c r="C100" s="163"/>
      <c r="D100" s="163"/>
      <c r="E100" s="163"/>
      <c r="F100" s="163"/>
      <c r="G100" s="163"/>
    </row>
    <row r="101" spans="1:8" ht="12.75">
      <c r="A101" s="163" t="s">
        <v>256</v>
      </c>
      <c r="B101" s="163"/>
      <c r="C101" s="163"/>
      <c r="D101" s="163"/>
      <c r="E101" s="163"/>
      <c r="F101" s="163"/>
      <c r="G101" s="163"/>
      <c r="H101" s="10">
        <f>Dochody!H166</f>
        <v>10000</v>
      </c>
    </row>
    <row r="102" spans="1:7" ht="12.75">
      <c r="A102" s="163"/>
      <c r="B102" s="163"/>
      <c r="C102" s="163"/>
      <c r="D102" s="163"/>
      <c r="E102" s="163"/>
      <c r="F102" s="163"/>
      <c r="G102" s="163"/>
    </row>
    <row r="103" spans="1:7" ht="12.75">
      <c r="A103" s="163"/>
      <c r="B103" s="163"/>
      <c r="C103" s="163"/>
      <c r="D103" s="163"/>
      <c r="E103" s="163"/>
      <c r="F103" s="163"/>
      <c r="G103" s="163"/>
    </row>
    <row r="104" spans="1:9" ht="15">
      <c r="A104" s="181" t="s">
        <v>258</v>
      </c>
      <c r="B104" s="182"/>
      <c r="C104" s="182"/>
      <c r="D104" s="182"/>
      <c r="E104" s="182"/>
      <c r="F104" s="182"/>
      <c r="G104" s="182"/>
      <c r="I104" s="16">
        <f>SUM(H105:H130)</f>
        <v>383850</v>
      </c>
    </row>
    <row r="105" spans="1:8" ht="12.75">
      <c r="A105" s="163" t="s">
        <v>259</v>
      </c>
      <c r="B105" s="163"/>
      <c r="C105" s="163"/>
      <c r="D105" s="163"/>
      <c r="E105" s="163"/>
      <c r="F105" s="163"/>
      <c r="G105" s="163"/>
      <c r="H105" s="10">
        <f>Dochody!H18</f>
        <v>1600</v>
      </c>
    </row>
    <row r="106" spans="1:7" ht="12.75">
      <c r="A106" s="169" t="s">
        <v>260</v>
      </c>
      <c r="B106" s="163"/>
      <c r="C106" s="163"/>
      <c r="D106" s="163"/>
      <c r="E106" s="163"/>
      <c r="F106" s="163"/>
      <c r="G106" s="163"/>
    </row>
    <row r="107" spans="1:7" ht="12.75">
      <c r="A107" s="163"/>
      <c r="B107" s="163"/>
      <c r="C107" s="163"/>
      <c r="D107" s="163"/>
      <c r="E107" s="163"/>
      <c r="F107" s="163"/>
      <c r="G107" s="163"/>
    </row>
    <row r="108" spans="1:8" ht="12.75">
      <c r="A108" s="163" t="s">
        <v>261</v>
      </c>
      <c r="B108" s="163"/>
      <c r="C108" s="163"/>
      <c r="D108" s="163"/>
      <c r="E108" s="163"/>
      <c r="F108" s="163"/>
      <c r="G108" s="163"/>
      <c r="H108" s="10">
        <f>Dochody!H43</f>
        <v>25000</v>
      </c>
    </row>
    <row r="109" spans="1:7" ht="12.75">
      <c r="A109" s="163"/>
      <c r="B109" s="163"/>
      <c r="C109" s="163"/>
      <c r="D109" s="163"/>
      <c r="E109" s="163"/>
      <c r="F109" s="163"/>
      <c r="G109" s="163"/>
    </row>
    <row r="110" spans="1:8" ht="12.75">
      <c r="A110" s="163" t="s">
        <v>262</v>
      </c>
      <c r="B110" s="163"/>
      <c r="C110" s="163"/>
      <c r="D110" s="163"/>
      <c r="E110" s="163"/>
      <c r="F110" s="163"/>
      <c r="G110" s="163"/>
      <c r="H110" s="10">
        <f>Dochody!H44</f>
        <v>500</v>
      </c>
    </row>
    <row r="111" spans="1:7" ht="12.75">
      <c r="A111" s="163"/>
      <c r="B111" s="163"/>
      <c r="C111" s="163"/>
      <c r="D111" s="163"/>
      <c r="E111" s="163"/>
      <c r="F111" s="163"/>
      <c r="G111" s="163"/>
    </row>
    <row r="112" spans="1:8" ht="26.25" customHeight="1">
      <c r="A112" s="163" t="s">
        <v>263</v>
      </c>
      <c r="B112" s="163"/>
      <c r="C112" s="163"/>
      <c r="D112" s="163"/>
      <c r="E112" s="163"/>
      <c r="F112" s="163"/>
      <c r="G112" s="163"/>
      <c r="H112" s="10">
        <f>Dochody!H45</f>
        <v>600</v>
      </c>
    </row>
    <row r="113" spans="1:7" ht="12.75">
      <c r="A113" s="163"/>
      <c r="B113" s="163"/>
      <c r="C113" s="163"/>
      <c r="D113" s="163"/>
      <c r="E113" s="163"/>
      <c r="F113" s="163"/>
      <c r="G113" s="163"/>
    </row>
    <row r="114" spans="1:8" ht="12.75">
      <c r="A114" s="163" t="s">
        <v>264</v>
      </c>
      <c r="B114" s="163"/>
      <c r="C114" s="163"/>
      <c r="D114" s="163"/>
      <c r="E114" s="163"/>
      <c r="F114" s="163"/>
      <c r="G114" s="163"/>
      <c r="H114" s="10">
        <f>Dochody!H47</f>
        <v>450</v>
      </c>
    </row>
    <row r="115" spans="1:7" ht="12.75">
      <c r="A115" s="163"/>
      <c r="B115" s="163"/>
      <c r="C115" s="163"/>
      <c r="D115" s="163"/>
      <c r="E115" s="163"/>
      <c r="F115" s="163"/>
      <c r="G115" s="163"/>
    </row>
    <row r="116" spans="1:8" ht="24.75" customHeight="1">
      <c r="A116" s="163" t="s">
        <v>265</v>
      </c>
      <c r="B116" s="163"/>
      <c r="C116" s="163"/>
      <c r="D116" s="163"/>
      <c r="E116" s="163"/>
      <c r="F116" s="163"/>
      <c r="G116" s="163"/>
      <c r="H116" s="10">
        <f>Dochody!H116</f>
        <v>10000</v>
      </c>
    </row>
    <row r="117" spans="1:7" ht="12.75">
      <c r="A117" s="163"/>
      <c r="B117" s="163"/>
      <c r="C117" s="163"/>
      <c r="D117" s="163"/>
      <c r="E117" s="163"/>
      <c r="F117" s="163"/>
      <c r="G117" s="163"/>
    </row>
    <row r="118" spans="1:8" ht="12.75">
      <c r="A118" s="163" t="s">
        <v>266</v>
      </c>
      <c r="B118" s="163"/>
      <c r="C118" s="163"/>
      <c r="D118" s="163"/>
      <c r="E118" s="163"/>
      <c r="F118" s="163"/>
      <c r="G118" s="163"/>
      <c r="H118" s="10">
        <f>Dochody!H145</f>
        <v>7200</v>
      </c>
    </row>
    <row r="119" spans="1:7" ht="12.75">
      <c r="A119" s="169" t="s">
        <v>267</v>
      </c>
      <c r="B119" s="163"/>
      <c r="C119" s="163"/>
      <c r="D119" s="163"/>
      <c r="E119" s="163"/>
      <c r="F119" s="163"/>
      <c r="G119" s="163"/>
    </row>
    <row r="120" spans="1:7" ht="12.75">
      <c r="A120" s="163"/>
      <c r="B120" s="163"/>
      <c r="C120" s="163"/>
      <c r="D120" s="163"/>
      <c r="E120" s="163"/>
      <c r="F120" s="163"/>
      <c r="G120" s="163"/>
    </row>
    <row r="121" spans="1:8" ht="25.5" customHeight="1">
      <c r="A121" s="163" t="s">
        <v>268</v>
      </c>
      <c r="B121" s="163"/>
      <c r="C121" s="163"/>
      <c r="D121" s="163"/>
      <c r="E121" s="163"/>
      <c r="F121" s="163"/>
      <c r="G121" s="163"/>
      <c r="H121" s="10">
        <f>Dochody!H170</f>
        <v>3000</v>
      </c>
    </row>
    <row r="122" spans="1:7" ht="24" customHeight="1">
      <c r="A122" s="169" t="s">
        <v>270</v>
      </c>
      <c r="B122" s="163"/>
      <c r="C122" s="163"/>
      <c r="D122" s="163"/>
      <c r="E122" s="163"/>
      <c r="F122" s="163"/>
      <c r="G122" s="163"/>
    </row>
    <row r="123" spans="1:7" ht="12.75">
      <c r="A123" s="163"/>
      <c r="B123" s="163"/>
      <c r="C123" s="163"/>
      <c r="D123" s="163"/>
      <c r="E123" s="163"/>
      <c r="F123" s="163"/>
      <c r="G123" s="163"/>
    </row>
    <row r="124" spans="1:8" ht="24" customHeight="1">
      <c r="A124" s="163" t="s">
        <v>269</v>
      </c>
      <c r="B124" s="163"/>
      <c r="C124" s="163"/>
      <c r="D124" s="163"/>
      <c r="E124" s="163"/>
      <c r="F124" s="163"/>
      <c r="G124" s="163"/>
      <c r="H124" s="10">
        <f>Dochody!H13</f>
        <v>260000</v>
      </c>
    </row>
    <row r="125" spans="1:7" ht="12.75">
      <c r="A125" s="163"/>
      <c r="B125" s="163"/>
      <c r="C125" s="163"/>
      <c r="D125" s="163"/>
      <c r="E125" s="163"/>
      <c r="F125" s="163"/>
      <c r="G125" s="163"/>
    </row>
    <row r="126" spans="1:8" ht="12.75">
      <c r="A126" s="163" t="s">
        <v>289</v>
      </c>
      <c r="B126" s="163"/>
      <c r="C126" s="163"/>
      <c r="D126" s="163"/>
      <c r="E126" s="163"/>
      <c r="F126" s="163"/>
      <c r="G126" s="163"/>
      <c r="H126" s="10">
        <f>Dochody!H124</f>
        <v>500</v>
      </c>
    </row>
    <row r="127" spans="1:7" ht="12.75">
      <c r="A127" s="163"/>
      <c r="B127" s="163"/>
      <c r="C127" s="163"/>
      <c r="D127" s="163"/>
      <c r="E127" s="163"/>
      <c r="F127" s="163"/>
      <c r="G127" s="163"/>
    </row>
    <row r="128" spans="1:8" ht="12.75">
      <c r="A128" s="163" t="s">
        <v>290</v>
      </c>
      <c r="B128" s="163"/>
      <c r="C128" s="163"/>
      <c r="D128" s="163"/>
      <c r="E128" s="163"/>
      <c r="F128" s="163"/>
      <c r="G128" s="163"/>
      <c r="H128" s="10">
        <f>Dochody!H157</f>
        <v>30000</v>
      </c>
    </row>
    <row r="129" spans="1:8" ht="12.75">
      <c r="A129" s="163"/>
      <c r="B129" s="163"/>
      <c r="C129" s="163"/>
      <c r="D129" s="163"/>
      <c r="E129" s="163"/>
      <c r="F129" s="163"/>
      <c r="G129" s="163"/>
      <c r="H129" s="10"/>
    </row>
    <row r="130" spans="1:8" ht="12.75">
      <c r="A130" s="163" t="s">
        <v>525</v>
      </c>
      <c r="B130" s="163"/>
      <c r="C130" s="163"/>
      <c r="D130" s="163"/>
      <c r="E130" s="163"/>
      <c r="F130" s="163"/>
      <c r="G130" s="163"/>
      <c r="H130" s="10">
        <f>Dochody!H172</f>
        <v>45000</v>
      </c>
    </row>
    <row r="131" spans="1:7" ht="12.75">
      <c r="A131" s="163"/>
      <c r="B131" s="163"/>
      <c r="C131" s="163"/>
      <c r="D131" s="163"/>
      <c r="E131" s="163"/>
      <c r="F131" s="163"/>
      <c r="G131" s="163"/>
    </row>
    <row r="132" spans="1:7" ht="12.75">
      <c r="A132" s="163"/>
      <c r="B132" s="163"/>
      <c r="C132" s="163"/>
      <c r="D132" s="163"/>
      <c r="E132" s="163"/>
      <c r="F132" s="163"/>
      <c r="G132" s="163"/>
    </row>
    <row r="133" spans="1:10" ht="15">
      <c r="A133" s="187" t="s">
        <v>271</v>
      </c>
      <c r="B133" s="163"/>
      <c r="C133" s="163"/>
      <c r="D133" s="163"/>
      <c r="E133" s="163"/>
      <c r="F133" s="163"/>
      <c r="G133" s="163"/>
      <c r="J133" s="96">
        <f>SUM(H134:H137,H143:H154)</f>
        <v>2921741</v>
      </c>
    </row>
    <row r="134" spans="1:7" ht="12.75">
      <c r="A134" s="163"/>
      <c r="B134" s="163"/>
      <c r="C134" s="163"/>
      <c r="D134" s="163"/>
      <c r="E134" s="163"/>
      <c r="F134" s="163"/>
      <c r="G134" s="163"/>
    </row>
    <row r="135" spans="1:8" ht="12.75">
      <c r="A135" s="163" t="s">
        <v>272</v>
      </c>
      <c r="B135" s="163"/>
      <c r="C135" s="163"/>
      <c r="D135" s="163"/>
      <c r="E135" s="163"/>
      <c r="F135" s="163"/>
      <c r="G135" s="163"/>
      <c r="H135" s="10">
        <f>Dochody!H110</f>
        <v>1336580</v>
      </c>
    </row>
    <row r="136" spans="1:7" ht="12.75">
      <c r="A136" s="163"/>
      <c r="B136" s="163"/>
      <c r="C136" s="163"/>
      <c r="D136" s="163"/>
      <c r="E136" s="163"/>
      <c r="F136" s="163"/>
      <c r="G136" s="163"/>
    </row>
    <row r="137" spans="1:8" ht="12.75">
      <c r="A137" s="163" t="s">
        <v>273</v>
      </c>
      <c r="B137" s="163"/>
      <c r="C137" s="163"/>
      <c r="D137" s="163"/>
      <c r="E137" s="163"/>
      <c r="F137" s="163"/>
      <c r="G137" s="163"/>
      <c r="H137" s="10">
        <f>Dochody!H112</f>
        <v>490939</v>
      </c>
    </row>
    <row r="138" spans="1:7" ht="12.75">
      <c r="A138" s="163" t="s">
        <v>274</v>
      </c>
      <c r="B138" s="163"/>
      <c r="C138" s="163"/>
      <c r="D138" s="163"/>
      <c r="E138" s="163"/>
      <c r="F138" s="163"/>
      <c r="G138" s="163"/>
    </row>
    <row r="139" spans="1:8" ht="38.25" customHeight="1">
      <c r="A139" s="169" t="s">
        <v>275</v>
      </c>
      <c r="B139" s="163"/>
      <c r="C139" s="163"/>
      <c r="D139" s="163"/>
      <c r="E139" s="163"/>
      <c r="F139" s="163"/>
      <c r="G139" s="163"/>
      <c r="H139" s="49">
        <v>205697</v>
      </c>
    </row>
    <row r="140" spans="1:8" ht="25.5" customHeight="1">
      <c r="A140" s="169" t="s">
        <v>276</v>
      </c>
      <c r="B140" s="163"/>
      <c r="C140" s="163"/>
      <c r="D140" s="163"/>
      <c r="E140" s="163"/>
      <c r="F140" s="163"/>
      <c r="G140" s="163"/>
      <c r="H140" s="49">
        <v>285242</v>
      </c>
    </row>
    <row r="141" spans="1:7" ht="12.75">
      <c r="A141" s="163"/>
      <c r="B141" s="163"/>
      <c r="C141" s="163"/>
      <c r="D141" s="163"/>
      <c r="E141" s="163"/>
      <c r="F141" s="163"/>
      <c r="G141" s="163"/>
    </row>
    <row r="142" spans="1:9" ht="12.75">
      <c r="A142" s="163" t="s">
        <v>277</v>
      </c>
      <c r="B142" s="163"/>
      <c r="C142" s="163"/>
      <c r="D142" s="163"/>
      <c r="E142" s="163"/>
      <c r="F142" s="163"/>
      <c r="G142" s="163"/>
      <c r="I142" s="16">
        <f>SUM(H143:H152)</f>
        <v>939415</v>
      </c>
    </row>
    <row r="143" spans="1:8" ht="26.25" customHeight="1">
      <c r="A143" s="163" t="s">
        <v>278</v>
      </c>
      <c r="B143" s="163"/>
      <c r="C143" s="163"/>
      <c r="D143" s="163"/>
      <c r="E143" s="163"/>
      <c r="F143" s="163"/>
      <c r="G143" s="163"/>
      <c r="H143" s="10">
        <f>Dochody!H14</f>
        <v>200000</v>
      </c>
    </row>
    <row r="144" spans="1:8" ht="12.75">
      <c r="A144" s="163" t="s">
        <v>279</v>
      </c>
      <c r="B144" s="163"/>
      <c r="C144" s="163"/>
      <c r="D144" s="163"/>
      <c r="E144" s="163"/>
      <c r="F144" s="163"/>
      <c r="G144" s="163"/>
      <c r="H144" s="10">
        <f>Dochody!H40+Dochody!H41</f>
        <v>32800</v>
      </c>
    </row>
    <row r="145" spans="1:8" ht="12.75">
      <c r="A145" s="163" t="s">
        <v>281</v>
      </c>
      <c r="B145" s="163"/>
      <c r="C145" s="163"/>
      <c r="D145" s="163"/>
      <c r="E145" s="163"/>
      <c r="F145" s="163"/>
      <c r="G145" s="163"/>
      <c r="H145" s="10">
        <f>Dochody!H57</f>
        <v>410</v>
      </c>
    </row>
    <row r="146" spans="1:8" ht="12.75">
      <c r="A146" s="163" t="s">
        <v>282</v>
      </c>
      <c r="B146" s="163"/>
      <c r="C146" s="163"/>
      <c r="D146" s="163"/>
      <c r="E146" s="163"/>
      <c r="F146" s="163"/>
      <c r="G146" s="163"/>
      <c r="H146" s="10">
        <f>Dochody!H132</f>
        <v>79200</v>
      </c>
    </row>
    <row r="147" spans="1:8" ht="24.75" customHeight="1">
      <c r="A147" s="163" t="s">
        <v>283</v>
      </c>
      <c r="B147" s="163"/>
      <c r="C147" s="163"/>
      <c r="D147" s="163"/>
      <c r="E147" s="163"/>
      <c r="F147" s="163"/>
      <c r="G147" s="163"/>
      <c r="H147" s="10">
        <f>Dochody!H136</f>
        <v>3490</v>
      </c>
    </row>
    <row r="148" spans="1:8" ht="24.75" customHeight="1">
      <c r="A148" s="163" t="s">
        <v>284</v>
      </c>
      <c r="B148" s="163"/>
      <c r="C148" s="163"/>
      <c r="D148" s="163"/>
      <c r="E148" s="163"/>
      <c r="F148" s="163"/>
      <c r="G148" s="163"/>
      <c r="H148" s="10">
        <f>SUM(Dochody!H140:H141)</f>
        <v>53235</v>
      </c>
    </row>
    <row r="149" spans="1:8" ht="12.75">
      <c r="A149" s="163" t="s">
        <v>285</v>
      </c>
      <c r="B149" s="163"/>
      <c r="C149" s="163"/>
      <c r="D149" s="163"/>
      <c r="E149" s="163"/>
      <c r="F149" s="163"/>
      <c r="G149" s="163"/>
      <c r="H149" s="10">
        <f>Dochody!H143</f>
        <v>23260</v>
      </c>
    </row>
    <row r="150" spans="1:8" ht="37.5" customHeight="1">
      <c r="A150" s="163" t="s">
        <v>286</v>
      </c>
      <c r="B150" s="163"/>
      <c r="C150" s="163"/>
      <c r="D150" s="163"/>
      <c r="E150" s="163"/>
      <c r="F150" s="163"/>
      <c r="G150" s="163"/>
      <c r="H150" s="10">
        <f>Dochody!H134</f>
        <v>494720</v>
      </c>
    </row>
    <row r="151" spans="1:8" ht="12.75">
      <c r="A151" s="163" t="s">
        <v>287</v>
      </c>
      <c r="B151" s="163"/>
      <c r="C151" s="163"/>
      <c r="D151" s="163"/>
      <c r="E151" s="163"/>
      <c r="F151" s="163"/>
      <c r="G151" s="163"/>
      <c r="H151" s="10">
        <f>Dochody!H147</f>
        <v>9300</v>
      </c>
    </row>
    <row r="152" spans="1:8" ht="26.25" customHeight="1">
      <c r="A152" s="163" t="s">
        <v>288</v>
      </c>
      <c r="B152" s="163"/>
      <c r="C152" s="163"/>
      <c r="D152" s="163"/>
      <c r="E152" s="163"/>
      <c r="F152" s="163"/>
      <c r="G152" s="163"/>
      <c r="H152" s="10">
        <f>Dochody!H89</f>
        <v>43000</v>
      </c>
    </row>
    <row r="153" spans="1:8" ht="12.75" customHeight="1">
      <c r="A153" s="164"/>
      <c r="B153" s="164"/>
      <c r="C153" s="164"/>
      <c r="D153" s="164"/>
      <c r="E153" s="164"/>
      <c r="F153" s="164"/>
      <c r="G153" s="164"/>
      <c r="H153" s="10"/>
    </row>
    <row r="154" spans="1:8" ht="12.75">
      <c r="A154" s="163" t="s">
        <v>527</v>
      </c>
      <c r="B154" s="163"/>
      <c r="C154" s="163"/>
      <c r="D154" s="163"/>
      <c r="E154" s="163"/>
      <c r="F154" s="163"/>
      <c r="G154" s="163"/>
      <c r="H154" s="10">
        <f>Dochody!H16</f>
        <v>154807</v>
      </c>
    </row>
    <row r="155" spans="1:7" ht="12.75">
      <c r="A155" s="163"/>
      <c r="B155" s="163"/>
      <c r="C155" s="163"/>
      <c r="D155" s="163"/>
      <c r="E155" s="163"/>
      <c r="F155" s="163"/>
      <c r="G155" s="163"/>
    </row>
    <row r="156" spans="1:7" ht="12.75">
      <c r="A156" s="163"/>
      <c r="B156" s="163"/>
      <c r="C156" s="163"/>
      <c r="D156" s="163"/>
      <c r="E156" s="163"/>
      <c r="F156" s="163"/>
      <c r="G156" s="163"/>
    </row>
    <row r="157" spans="1:10" ht="12.75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</row>
    <row r="158" spans="1:10" ht="12.75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</row>
    <row r="159" spans="1:10" ht="12.75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</row>
    <row r="160" spans="1:10" ht="12.75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</row>
    <row r="161" spans="1:10" ht="12.75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</row>
    <row r="162" spans="1:10" ht="12.7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</row>
    <row r="163" spans="1:10" ht="12.75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</row>
    <row r="164" spans="1:10" ht="12.75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</row>
    <row r="165" spans="1:10" ht="12.75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</row>
    <row r="166" spans="1:10" ht="12.75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</row>
    <row r="167" spans="1:10" ht="12.75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</row>
    <row r="168" spans="1:10" ht="12.75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</row>
    <row r="169" spans="1:10" ht="12.75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</row>
    <row r="170" spans="1:10" ht="12.75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</row>
    <row r="171" spans="1:10" ht="12.75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</row>
    <row r="172" spans="1:10" ht="12.75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</row>
    <row r="173" spans="1:10" ht="12.75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</row>
    <row r="174" spans="1:10" ht="12.75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</row>
    <row r="175" spans="1:10" ht="12.75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</row>
    <row r="176" spans="1:10" ht="12.75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</row>
    <row r="177" spans="1:10" ht="12.75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</row>
    <row r="178" spans="1:10" ht="12.75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</row>
    <row r="179" spans="1:10" ht="12.75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</row>
    <row r="180" spans="1:10" ht="12.75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</row>
    <row r="181" spans="1:10" ht="12.75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</row>
    <row r="182" spans="1:10" ht="12.75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</row>
    <row r="183" spans="1:10" ht="12.75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</row>
    <row r="184" spans="1:10" ht="12.75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</row>
    <row r="185" spans="1:10" ht="12.75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</row>
    <row r="186" spans="1:10" ht="12.75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</row>
    <row r="187" spans="1:10" ht="12.75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</row>
    <row r="188" spans="1:10" ht="12.75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</row>
    <row r="189" spans="1:10" ht="12.75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</row>
    <row r="190" spans="1:10" ht="12.75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</row>
    <row r="191" spans="1:10" ht="12.75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</row>
  </sheetData>
  <mergeCells count="156">
    <mergeCell ref="A8:G8"/>
    <mergeCell ref="A9:G9"/>
    <mergeCell ref="A10:G10"/>
    <mergeCell ref="A157:J191"/>
    <mergeCell ref="A138:G138"/>
    <mergeCell ref="A133:G133"/>
    <mergeCell ref="A134:G134"/>
    <mergeCell ref="A135:G135"/>
    <mergeCell ref="A137:G137"/>
    <mergeCell ref="A136:G136"/>
    <mergeCell ref="A4:I4"/>
    <mergeCell ref="A7:I7"/>
    <mergeCell ref="A15:G15"/>
    <mergeCell ref="A17:G17"/>
    <mergeCell ref="A11:G11"/>
    <mergeCell ref="A12:G12"/>
    <mergeCell ref="A13:G13"/>
    <mergeCell ref="A14:G14"/>
    <mergeCell ref="A16:G16"/>
    <mergeCell ref="A5:I6"/>
    <mergeCell ref="A124:G124"/>
    <mergeCell ref="A131:G131"/>
    <mergeCell ref="A125:G125"/>
    <mergeCell ref="A132:G132"/>
    <mergeCell ref="A126:G126"/>
    <mergeCell ref="A127:G127"/>
    <mergeCell ref="A128:G128"/>
    <mergeCell ref="A129:G129"/>
    <mergeCell ref="A130:G130"/>
    <mergeCell ref="A120:G120"/>
    <mergeCell ref="A121:G121"/>
    <mergeCell ref="A122:G122"/>
    <mergeCell ref="A123:G123"/>
    <mergeCell ref="A116:G116"/>
    <mergeCell ref="A117:G117"/>
    <mergeCell ref="A118:G118"/>
    <mergeCell ref="A119:G119"/>
    <mergeCell ref="A112:G112"/>
    <mergeCell ref="A113:G113"/>
    <mergeCell ref="A114:G114"/>
    <mergeCell ref="A115:G115"/>
    <mergeCell ref="A109:G109"/>
    <mergeCell ref="A108:G108"/>
    <mergeCell ref="A110:G110"/>
    <mergeCell ref="A111:G111"/>
    <mergeCell ref="A104:G104"/>
    <mergeCell ref="A106:G106"/>
    <mergeCell ref="A105:G105"/>
    <mergeCell ref="A107:G107"/>
    <mergeCell ref="A100:G100"/>
    <mergeCell ref="A101:G101"/>
    <mergeCell ref="A102:G102"/>
    <mergeCell ref="A103:G103"/>
    <mergeCell ref="A96:G96"/>
    <mergeCell ref="A97:G97"/>
    <mergeCell ref="A98:G98"/>
    <mergeCell ref="A99:G99"/>
    <mergeCell ref="A92:G92"/>
    <mergeCell ref="A93:G93"/>
    <mergeCell ref="A94:G94"/>
    <mergeCell ref="A95:G95"/>
    <mergeCell ref="A90:G90"/>
    <mergeCell ref="A91:G91"/>
    <mergeCell ref="A88:G88"/>
    <mergeCell ref="A89:G89"/>
    <mergeCell ref="A84:G84"/>
    <mergeCell ref="A85:G85"/>
    <mergeCell ref="A86:G86"/>
    <mergeCell ref="A87:G87"/>
    <mergeCell ref="A80:G80"/>
    <mergeCell ref="A81:G81"/>
    <mergeCell ref="A82:G82"/>
    <mergeCell ref="A83:G83"/>
    <mergeCell ref="A76:G76"/>
    <mergeCell ref="A77:G77"/>
    <mergeCell ref="A79:G79"/>
    <mergeCell ref="A78:G78"/>
    <mergeCell ref="A72:G72"/>
    <mergeCell ref="A73:G73"/>
    <mergeCell ref="A74:G74"/>
    <mergeCell ref="A75:G75"/>
    <mergeCell ref="A69:G69"/>
    <mergeCell ref="A68:G68"/>
    <mergeCell ref="A70:G70"/>
    <mergeCell ref="A71:G71"/>
    <mergeCell ref="A50:G50"/>
    <mergeCell ref="A51:G51"/>
    <mergeCell ref="A52:G52"/>
    <mergeCell ref="A53:G53"/>
    <mergeCell ref="A38:G38"/>
    <mergeCell ref="A39:G39"/>
    <mergeCell ref="A35:G35"/>
    <mergeCell ref="A36:G36"/>
    <mergeCell ref="A37:G37"/>
    <mergeCell ref="A25:G25"/>
    <mergeCell ref="A27:G27"/>
    <mergeCell ref="A28:G28"/>
    <mergeCell ref="A29:G29"/>
    <mergeCell ref="A26:G26"/>
    <mergeCell ref="A54:G54"/>
    <mergeCell ref="A24:G24"/>
    <mergeCell ref="A18:G19"/>
    <mergeCell ref="A21:G21"/>
    <mergeCell ref="A20:G20"/>
    <mergeCell ref="A22:G22"/>
    <mergeCell ref="A23:G23"/>
    <mergeCell ref="A49:G49"/>
    <mergeCell ref="A40:G40"/>
    <mergeCell ref="A41:G41"/>
    <mergeCell ref="A48:G48"/>
    <mergeCell ref="A42:G42"/>
    <mergeCell ref="A43:G43"/>
    <mergeCell ref="A47:G47"/>
    <mergeCell ref="A45:G45"/>
    <mergeCell ref="A46:G46"/>
    <mergeCell ref="A44:G44"/>
    <mergeCell ref="A31:G31"/>
    <mergeCell ref="A32:G32"/>
    <mergeCell ref="A34:G34"/>
    <mergeCell ref="A30:G30"/>
    <mergeCell ref="A33:G33"/>
    <mergeCell ref="A139:G139"/>
    <mergeCell ref="A140:G140"/>
    <mergeCell ref="A141:G141"/>
    <mergeCell ref="A59:G59"/>
    <mergeCell ref="A63:G63"/>
    <mergeCell ref="A60:G60"/>
    <mergeCell ref="A64:G64"/>
    <mergeCell ref="A65:G65"/>
    <mergeCell ref="A66:G66"/>
    <mergeCell ref="A67:G67"/>
    <mergeCell ref="A56:G56"/>
    <mergeCell ref="A61:G61"/>
    <mergeCell ref="A62:G62"/>
    <mergeCell ref="A58:G58"/>
    <mergeCell ref="A57:G57"/>
    <mergeCell ref="A1:J3"/>
    <mergeCell ref="A156:G156"/>
    <mergeCell ref="A150:G150"/>
    <mergeCell ref="A152:G152"/>
    <mergeCell ref="A151:G151"/>
    <mergeCell ref="A154:G154"/>
    <mergeCell ref="A146:G146"/>
    <mergeCell ref="A147:G147"/>
    <mergeCell ref="A149:G149"/>
    <mergeCell ref="A148:G148"/>
    <mergeCell ref="L9:L10"/>
    <mergeCell ref="L12:L13"/>
    <mergeCell ref="J5:J6"/>
    <mergeCell ref="A155:G155"/>
    <mergeCell ref="A153:G153"/>
    <mergeCell ref="A142:G142"/>
    <mergeCell ref="A144:G144"/>
    <mergeCell ref="A143:G143"/>
    <mergeCell ref="A145:G145"/>
    <mergeCell ref="A55:G55"/>
  </mergeCells>
  <printOptions gridLines="1" horizontalCentered="1"/>
  <pageMargins left="0.5905511811023623" right="0.5118110236220472" top="0.511811023622047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4">
      <selection activeCell="A26" sqref="A1:J16384"/>
    </sheetView>
  </sheetViews>
  <sheetFormatPr defaultColWidth="9.00390625" defaultRowHeight="12.75"/>
  <cols>
    <col min="1" max="4" width="9.125" style="5" customWidth="1"/>
    <col min="5" max="5" width="12.75390625" style="5" customWidth="1"/>
    <col min="6" max="6" width="9.125" style="5" customWidth="1"/>
    <col min="7" max="7" width="6.125" style="5" customWidth="1"/>
    <col min="8" max="8" width="13.75390625" style="5" customWidth="1"/>
    <col min="9" max="10" width="9.125" style="5" customWidth="1"/>
    <col min="11" max="16384" width="9.125" style="6" customWidth="1"/>
  </cols>
  <sheetData>
    <row r="1" spans="1:8" ht="12.75" customHeight="1">
      <c r="A1" s="189" t="s">
        <v>199</v>
      </c>
      <c r="B1" s="189"/>
      <c r="C1" s="189"/>
      <c r="D1" s="189"/>
      <c r="E1" s="189"/>
      <c r="F1" s="189"/>
      <c r="G1" s="189"/>
      <c r="H1" s="189"/>
    </row>
    <row r="2" spans="1:9" ht="12.75" customHeight="1">
      <c r="A2" s="189"/>
      <c r="B2" s="189"/>
      <c r="C2" s="189"/>
      <c r="D2" s="189"/>
      <c r="E2" s="189"/>
      <c r="F2" s="189"/>
      <c r="G2" s="189"/>
      <c r="H2" s="189"/>
      <c r="I2" s="7"/>
    </row>
    <row r="3" spans="1:9" ht="12.75">
      <c r="A3" s="188"/>
      <c r="B3" s="188"/>
      <c r="C3" s="188"/>
      <c r="D3" s="188"/>
      <c r="E3" s="188"/>
      <c r="F3" s="188"/>
      <c r="G3" s="188"/>
      <c r="H3" s="188"/>
      <c r="I3" s="7"/>
    </row>
    <row r="4" spans="1:14" ht="12.75">
      <c r="A4" s="176" t="s">
        <v>200</v>
      </c>
      <c r="B4" s="176"/>
      <c r="C4" s="176"/>
      <c r="D4" s="176"/>
      <c r="E4" s="176"/>
      <c r="F4" s="176"/>
      <c r="G4" s="176"/>
      <c r="H4" s="7"/>
      <c r="I4" s="7"/>
      <c r="J4" s="7"/>
      <c r="K4" s="9"/>
      <c r="L4" s="9"/>
      <c r="M4" s="9"/>
      <c r="N4" s="9"/>
    </row>
    <row r="5" spans="1:14" ht="15.75">
      <c r="A5" s="176"/>
      <c r="B5" s="176"/>
      <c r="C5" s="176"/>
      <c r="D5" s="176"/>
      <c r="E5" s="176"/>
      <c r="F5" s="176"/>
      <c r="G5" s="176"/>
      <c r="H5" s="86">
        <f>Wydatki!J719</f>
        <v>5073961</v>
      </c>
      <c r="I5" s="2"/>
      <c r="K5" s="9"/>
      <c r="L5" s="9"/>
      <c r="M5" s="9"/>
      <c r="N5" s="9"/>
    </row>
    <row r="6" spans="1:14" ht="12.75">
      <c r="A6" s="191"/>
      <c r="B6" s="191"/>
      <c r="C6" s="191"/>
      <c r="D6" s="191"/>
      <c r="E6" s="191"/>
      <c r="F6" s="191"/>
      <c r="G6" s="191"/>
      <c r="H6" s="70"/>
      <c r="I6" s="7"/>
      <c r="J6" s="7"/>
      <c r="K6" s="9"/>
      <c r="L6" s="9"/>
      <c r="M6" s="9"/>
      <c r="N6" s="9"/>
    </row>
    <row r="7" spans="1:14" ht="15.75">
      <c r="A7" s="176" t="s">
        <v>295</v>
      </c>
      <c r="B7" s="176"/>
      <c r="C7" s="176"/>
      <c r="D7" s="176"/>
      <c r="E7" s="176"/>
      <c r="F7" s="176"/>
      <c r="G7" s="176"/>
      <c r="H7" s="74">
        <v>204000</v>
      </c>
      <c r="I7" s="7"/>
      <c r="J7" s="7"/>
      <c r="K7" s="9"/>
      <c r="L7" s="9"/>
      <c r="M7" s="9"/>
      <c r="N7" s="9"/>
    </row>
    <row r="8" spans="1:14" ht="12.75">
      <c r="A8" s="191"/>
      <c r="B8" s="191"/>
      <c r="C8" s="191"/>
      <c r="D8" s="191"/>
      <c r="E8" s="191"/>
      <c r="F8" s="191"/>
      <c r="G8" s="191"/>
      <c r="H8" s="71"/>
      <c r="I8" s="7"/>
      <c r="K8" s="9"/>
      <c r="L8" s="9"/>
      <c r="M8" s="9"/>
      <c r="N8" s="9"/>
    </row>
    <row r="9" spans="1:14" ht="15.75">
      <c r="A9" s="176" t="s">
        <v>296</v>
      </c>
      <c r="B9" s="176"/>
      <c r="C9" s="176"/>
      <c r="D9" s="176"/>
      <c r="E9" s="176"/>
      <c r="F9" s="176"/>
      <c r="G9" s="176"/>
      <c r="H9" s="74">
        <f>Dochody!I175</f>
        <v>4777361</v>
      </c>
      <c r="I9" s="7"/>
      <c r="J9" s="7"/>
      <c r="K9" s="9"/>
      <c r="L9" s="9"/>
      <c r="M9" s="9"/>
      <c r="N9" s="9"/>
    </row>
    <row r="10" spans="1:14" ht="12.75">
      <c r="A10" s="188"/>
      <c r="B10" s="188"/>
      <c r="C10" s="188"/>
      <c r="D10" s="188"/>
      <c r="E10" s="188"/>
      <c r="F10" s="188"/>
      <c r="G10" s="188"/>
      <c r="H10" s="71"/>
      <c r="I10" s="7"/>
      <c r="J10" s="7"/>
      <c r="K10" s="9"/>
      <c r="L10" s="9"/>
      <c r="M10" s="9"/>
      <c r="N10" s="9"/>
    </row>
    <row r="11" spans="1:14" ht="12.75">
      <c r="A11" s="190" t="s">
        <v>311</v>
      </c>
      <c r="B11" s="190"/>
      <c r="C11" s="190"/>
      <c r="D11" s="190"/>
      <c r="E11" s="190"/>
      <c r="F11" s="190"/>
      <c r="G11" s="190"/>
      <c r="H11" s="70"/>
      <c r="I11" s="7"/>
      <c r="J11" s="7"/>
      <c r="K11" s="9"/>
      <c r="L11" s="9"/>
      <c r="M11" s="9"/>
      <c r="N11" s="9"/>
    </row>
    <row r="12" spans="1:14" ht="15.75">
      <c r="A12" s="190"/>
      <c r="B12" s="190"/>
      <c r="C12" s="190"/>
      <c r="D12" s="190"/>
      <c r="E12" s="190"/>
      <c r="F12" s="190"/>
      <c r="G12" s="190"/>
      <c r="H12" s="74">
        <v>500600</v>
      </c>
      <c r="I12" s="7"/>
      <c r="J12" s="7"/>
      <c r="K12" s="9"/>
      <c r="L12" s="9"/>
      <c r="M12" s="9"/>
      <c r="N12" s="9"/>
    </row>
    <row r="13" spans="1:14" ht="15" customHeight="1">
      <c r="A13" s="190"/>
      <c r="B13" s="190"/>
      <c r="C13" s="190"/>
      <c r="D13" s="190"/>
      <c r="E13" s="190"/>
      <c r="F13" s="190"/>
      <c r="G13" s="190"/>
      <c r="H13" s="8"/>
      <c r="I13" s="7"/>
      <c r="J13" s="7"/>
      <c r="K13" s="9"/>
      <c r="L13" s="9"/>
      <c r="M13" s="9"/>
      <c r="N13" s="9"/>
    </row>
    <row r="14" spans="1:14" ht="12.75">
      <c r="A14" s="188"/>
      <c r="B14" s="188"/>
      <c r="C14" s="188"/>
      <c r="D14" s="188"/>
      <c r="E14" s="188"/>
      <c r="F14" s="188"/>
      <c r="G14" s="188"/>
      <c r="H14" s="7"/>
      <c r="I14" s="7"/>
      <c r="J14" s="7"/>
      <c r="K14" s="9"/>
      <c r="L14" s="9"/>
      <c r="M14" s="9"/>
      <c r="N14" s="9"/>
    </row>
    <row r="15" spans="1:14" ht="12.75">
      <c r="A15" s="188"/>
      <c r="B15" s="188"/>
      <c r="C15" s="188"/>
      <c r="D15" s="188"/>
      <c r="E15" s="188"/>
      <c r="F15" s="188"/>
      <c r="G15" s="188"/>
      <c r="H15" s="7"/>
      <c r="I15" s="7"/>
      <c r="J15" s="7"/>
      <c r="K15" s="9"/>
      <c r="L15" s="9"/>
      <c r="M15" s="9"/>
      <c r="N15" s="9"/>
    </row>
    <row r="16" spans="1:14" ht="12.75">
      <c r="A16" s="188"/>
      <c r="B16" s="188"/>
      <c r="C16" s="188"/>
      <c r="D16" s="188"/>
      <c r="E16" s="188"/>
      <c r="F16" s="188"/>
      <c r="G16" s="188"/>
      <c r="H16" s="7"/>
      <c r="I16" s="7"/>
      <c r="J16" s="7"/>
      <c r="K16" s="9"/>
      <c r="L16" s="9"/>
      <c r="M16" s="9"/>
      <c r="N16" s="9"/>
    </row>
    <row r="17" spans="1:14" ht="14.25">
      <c r="A17" s="185" t="s">
        <v>715</v>
      </c>
      <c r="B17" s="185"/>
      <c r="C17" s="185"/>
      <c r="D17" s="185"/>
      <c r="E17" s="185"/>
      <c r="F17" s="185"/>
      <c r="G17" s="185"/>
      <c r="H17" s="85">
        <f>(H5-H20)</f>
        <v>4017778</v>
      </c>
      <c r="I17" s="7"/>
      <c r="J17" s="7"/>
      <c r="K17" s="9"/>
      <c r="L17" s="9"/>
      <c r="M17" s="9"/>
      <c r="N17" s="9"/>
    </row>
    <row r="18" spans="1:14" ht="14.25">
      <c r="A18" s="192" t="s">
        <v>400</v>
      </c>
      <c r="B18" s="192"/>
      <c r="C18" s="192"/>
      <c r="D18" s="192"/>
      <c r="E18" s="192"/>
      <c r="F18" s="192"/>
      <c r="G18" s="192"/>
      <c r="H18" s="87">
        <f>H17*100/F64</f>
        <v>79.18425072640487</v>
      </c>
      <c r="I18" s="7"/>
      <c r="J18" s="7"/>
      <c r="K18" s="9"/>
      <c r="L18" s="9"/>
      <c r="M18" s="9"/>
      <c r="N18" s="9"/>
    </row>
    <row r="19" spans="1:14" ht="14.25">
      <c r="A19" s="184"/>
      <c r="B19" s="184"/>
      <c r="C19" s="184"/>
      <c r="D19" s="184"/>
      <c r="E19" s="184"/>
      <c r="F19" s="184"/>
      <c r="G19" s="184"/>
      <c r="H19" s="85"/>
      <c r="I19" s="7"/>
      <c r="J19" s="7"/>
      <c r="K19" s="9"/>
      <c r="L19" s="9"/>
      <c r="M19" s="9"/>
      <c r="N19" s="9"/>
    </row>
    <row r="20" spans="1:14" ht="14.25">
      <c r="A20" s="185" t="s">
        <v>716</v>
      </c>
      <c r="B20" s="185"/>
      <c r="C20" s="185"/>
      <c r="D20" s="185"/>
      <c r="E20" s="185"/>
      <c r="F20" s="185"/>
      <c r="G20" s="185"/>
      <c r="H20" s="85">
        <f>(Wydatki!I29+Wydatki!H51+Wydatki!H90+Wydatki!H118+Wydatki!H166+Wydatki!H369+Wydatki!H60+Wydatki!H59+Wydatki!H622+Wydatki!H704+Wydatki!H27+Wydatki!H709+Wydatki!H280+Wydatki!H281)</f>
        <v>1056183</v>
      </c>
      <c r="I20" s="7"/>
      <c r="J20" s="7"/>
      <c r="K20" s="9"/>
      <c r="L20" s="9"/>
      <c r="M20" s="9"/>
      <c r="N20" s="9"/>
    </row>
    <row r="21" spans="1:14" ht="14.25">
      <c r="A21" s="192" t="s">
        <v>400</v>
      </c>
      <c r="B21" s="192"/>
      <c r="C21" s="192"/>
      <c r="D21" s="192"/>
      <c r="E21" s="192"/>
      <c r="F21" s="192"/>
      <c r="G21" s="192"/>
      <c r="H21" s="87">
        <f>H20*100/F64</f>
        <v>20.815749273595127</v>
      </c>
      <c r="I21" s="7"/>
      <c r="J21" s="7"/>
      <c r="K21" s="9"/>
      <c r="L21" s="9"/>
      <c r="M21" s="9"/>
      <c r="N21" s="9"/>
    </row>
    <row r="22" spans="1:14" ht="12.75">
      <c r="A22" s="188"/>
      <c r="B22" s="188"/>
      <c r="C22" s="188"/>
      <c r="D22" s="188"/>
      <c r="E22" s="188"/>
      <c r="F22" s="188"/>
      <c r="G22" s="188"/>
      <c r="H22" s="7"/>
      <c r="I22" s="7"/>
      <c r="J22" s="7"/>
      <c r="K22" s="9"/>
      <c r="L22" s="9"/>
      <c r="M22" s="9"/>
      <c r="N22" s="9"/>
    </row>
    <row r="23" spans="1:14" ht="12.75">
      <c r="A23" s="188"/>
      <c r="B23" s="188"/>
      <c r="C23" s="188"/>
      <c r="D23" s="188"/>
      <c r="E23" s="188"/>
      <c r="F23" s="188"/>
      <c r="G23" s="188"/>
      <c r="H23" s="7"/>
      <c r="I23" s="7"/>
      <c r="J23" s="7"/>
      <c r="K23" s="9"/>
      <c r="L23" s="9"/>
      <c r="M23" s="9"/>
      <c r="N23" s="9"/>
    </row>
    <row r="24" spans="1:14" ht="31.5" customHeight="1">
      <c r="A24" s="195" t="s">
        <v>297</v>
      </c>
      <c r="B24" s="195"/>
      <c r="C24" s="195"/>
      <c r="D24" s="195"/>
      <c r="E24" s="195"/>
      <c r="F24" s="195"/>
      <c r="G24" s="195"/>
      <c r="H24" s="195"/>
      <c r="I24" s="7"/>
      <c r="J24" s="7"/>
      <c r="K24" s="9"/>
      <c r="L24" s="9"/>
      <c r="M24" s="9"/>
      <c r="N24" s="9"/>
    </row>
    <row r="25" spans="1:14" ht="17.25" customHeight="1">
      <c r="A25" s="188"/>
      <c r="B25" s="188"/>
      <c r="C25" s="188"/>
      <c r="D25" s="188"/>
      <c r="E25" s="188"/>
      <c r="F25" s="188"/>
      <c r="G25" s="188"/>
      <c r="H25" s="188"/>
      <c r="I25" s="7"/>
      <c r="J25" s="7"/>
      <c r="K25" s="9"/>
      <c r="L25" s="9"/>
      <c r="M25" s="9"/>
      <c r="N25" s="9"/>
    </row>
    <row r="26" spans="1:14" ht="36.75" customHeight="1">
      <c r="A26" s="42" t="s">
        <v>298</v>
      </c>
      <c r="B26" s="193" t="s">
        <v>299</v>
      </c>
      <c r="C26" s="193"/>
      <c r="D26" s="193"/>
      <c r="E26" s="193"/>
      <c r="F26" s="194" t="s">
        <v>300</v>
      </c>
      <c r="G26" s="194"/>
      <c r="H26" s="43" t="s">
        <v>301</v>
      </c>
      <c r="I26" s="7"/>
      <c r="J26" s="7"/>
      <c r="K26" s="9"/>
      <c r="L26" s="9"/>
      <c r="M26" s="9"/>
      <c r="N26" s="9"/>
    </row>
    <row r="27" spans="1:14" ht="12.75">
      <c r="A27" s="116"/>
      <c r="B27" s="188"/>
      <c r="C27" s="188"/>
      <c r="D27" s="188"/>
      <c r="E27" s="188"/>
      <c r="F27" s="254"/>
      <c r="G27" s="254"/>
      <c r="H27" s="255"/>
      <c r="I27" s="7"/>
      <c r="J27" s="7"/>
      <c r="K27" s="9"/>
      <c r="L27" s="9"/>
      <c r="M27" s="9"/>
      <c r="N27" s="9"/>
    </row>
    <row r="28" spans="1:14" ht="12.75">
      <c r="A28" s="12" t="s">
        <v>302</v>
      </c>
      <c r="B28" s="188" t="s">
        <v>303</v>
      </c>
      <c r="C28" s="188"/>
      <c r="D28" s="188"/>
      <c r="E28" s="188"/>
      <c r="F28" s="256">
        <f>Wydatki!J8</f>
        <v>1048875</v>
      </c>
      <c r="G28" s="256"/>
      <c r="H28" s="257">
        <f>F28*100/F64</f>
        <v>20.671719786573053</v>
      </c>
      <c r="I28" s="7"/>
      <c r="J28" s="7"/>
      <c r="K28" s="9"/>
      <c r="L28" s="9"/>
      <c r="M28" s="9"/>
      <c r="N28" s="9"/>
    </row>
    <row r="29" spans="1:14" ht="12.75">
      <c r="A29" s="11"/>
      <c r="B29" s="188"/>
      <c r="C29" s="188"/>
      <c r="D29" s="188"/>
      <c r="E29" s="188"/>
      <c r="F29" s="256"/>
      <c r="G29" s="256"/>
      <c r="H29" s="257"/>
      <c r="I29" s="7"/>
      <c r="J29" s="7"/>
      <c r="K29" s="9"/>
      <c r="L29" s="9"/>
      <c r="M29" s="9"/>
      <c r="N29" s="9"/>
    </row>
    <row r="30" spans="1:14" ht="12.75">
      <c r="A30" s="11">
        <v>600</v>
      </c>
      <c r="B30" s="188" t="s">
        <v>304</v>
      </c>
      <c r="C30" s="188"/>
      <c r="D30" s="188"/>
      <c r="E30" s="188"/>
      <c r="F30" s="256">
        <f>Wydatki!J70</f>
        <v>112454</v>
      </c>
      <c r="G30" s="256"/>
      <c r="H30" s="257">
        <f>F30*100/F64</f>
        <v>2.216296104759181</v>
      </c>
      <c r="I30" s="7"/>
      <c r="J30" s="7"/>
      <c r="K30" s="9"/>
      <c r="L30" s="9"/>
      <c r="M30" s="9"/>
      <c r="N30" s="9"/>
    </row>
    <row r="31" spans="1:14" ht="12.75">
      <c r="A31" s="11"/>
      <c r="B31" s="188"/>
      <c r="C31" s="188"/>
      <c r="D31" s="188"/>
      <c r="E31" s="188"/>
      <c r="F31" s="256"/>
      <c r="G31" s="256"/>
      <c r="H31" s="257"/>
      <c r="I31" s="7"/>
      <c r="J31" s="7"/>
      <c r="K31" s="9"/>
      <c r="L31" s="9"/>
      <c r="M31" s="9"/>
      <c r="N31" s="9"/>
    </row>
    <row r="32" spans="1:14" ht="12.75">
      <c r="A32" s="11">
        <v>630</v>
      </c>
      <c r="B32" s="188" t="s">
        <v>305</v>
      </c>
      <c r="C32" s="188"/>
      <c r="D32" s="188"/>
      <c r="E32" s="188"/>
      <c r="F32" s="256">
        <f>Wydatki!J94</f>
        <v>19800</v>
      </c>
      <c r="G32" s="256"/>
      <c r="H32" s="257">
        <f>F32*100/F64</f>
        <v>0.3902276741977323</v>
      </c>
      <c r="I32" s="7"/>
      <c r="J32" s="7"/>
      <c r="K32" s="9"/>
      <c r="L32" s="9"/>
      <c r="M32" s="9"/>
      <c r="N32" s="9"/>
    </row>
    <row r="33" spans="1:14" ht="12.75">
      <c r="A33" s="11"/>
      <c r="B33" s="188"/>
      <c r="C33" s="188"/>
      <c r="D33" s="188"/>
      <c r="E33" s="188"/>
      <c r="F33" s="256"/>
      <c r="G33" s="256"/>
      <c r="H33" s="257"/>
      <c r="I33" s="7"/>
      <c r="J33" s="7"/>
      <c r="K33" s="9"/>
      <c r="L33" s="9"/>
      <c r="M33" s="9"/>
      <c r="N33" s="9"/>
    </row>
    <row r="34" spans="1:14" ht="12.75">
      <c r="A34" s="11">
        <v>700</v>
      </c>
      <c r="B34" s="188" t="s">
        <v>306</v>
      </c>
      <c r="C34" s="188"/>
      <c r="D34" s="188"/>
      <c r="E34" s="188"/>
      <c r="F34" s="256">
        <f>Wydatki!J107</f>
        <v>71900</v>
      </c>
      <c r="G34" s="256"/>
      <c r="H34" s="257">
        <f>F34*100/F64</f>
        <v>1.4170388775160077</v>
      </c>
      <c r="I34" s="7"/>
      <c r="J34" s="7"/>
      <c r="K34" s="9"/>
      <c r="L34" s="9"/>
      <c r="M34" s="9"/>
      <c r="N34" s="9"/>
    </row>
    <row r="35" spans="1:14" ht="12.75">
      <c r="A35" s="11"/>
      <c r="B35" s="188"/>
      <c r="C35" s="188"/>
      <c r="D35" s="188"/>
      <c r="E35" s="188"/>
      <c r="F35" s="256"/>
      <c r="G35" s="256"/>
      <c r="H35" s="257"/>
      <c r="I35" s="7"/>
      <c r="J35" s="7"/>
      <c r="K35" s="9"/>
      <c r="L35" s="9"/>
      <c r="M35" s="9"/>
      <c r="N35" s="9"/>
    </row>
    <row r="36" spans="1:14" ht="12.75">
      <c r="A36" s="11">
        <v>710</v>
      </c>
      <c r="B36" s="188" t="s">
        <v>307</v>
      </c>
      <c r="C36" s="188"/>
      <c r="D36" s="188"/>
      <c r="E36" s="188"/>
      <c r="F36" s="256">
        <f>Wydatki!J143</f>
        <v>80000</v>
      </c>
      <c r="G36" s="256"/>
      <c r="H36" s="257">
        <f>F36*100/F64</f>
        <v>1.576677471505989</v>
      </c>
      <c r="I36" s="7"/>
      <c r="J36" s="7"/>
      <c r="K36" s="9"/>
      <c r="L36" s="9"/>
      <c r="M36" s="9"/>
      <c r="N36" s="9"/>
    </row>
    <row r="37" spans="1:14" ht="12.75">
      <c r="A37" s="11"/>
      <c r="B37" s="188"/>
      <c r="C37" s="188"/>
      <c r="D37" s="188"/>
      <c r="E37" s="188"/>
      <c r="F37" s="256"/>
      <c r="G37" s="256"/>
      <c r="H37" s="257"/>
      <c r="I37" s="7"/>
      <c r="J37" s="7"/>
      <c r="K37" s="9"/>
      <c r="L37" s="9"/>
      <c r="M37" s="9"/>
      <c r="N37" s="9"/>
    </row>
    <row r="38" spans="1:14" ht="12.75">
      <c r="A38" s="11">
        <v>750</v>
      </c>
      <c r="B38" s="188" t="s">
        <v>308</v>
      </c>
      <c r="C38" s="188"/>
      <c r="D38" s="188"/>
      <c r="E38" s="188"/>
      <c r="F38" s="256">
        <f>Wydatki!J157</f>
        <v>670810</v>
      </c>
      <c r="G38" s="256"/>
      <c r="H38" s="257">
        <f>F38*100/F64</f>
        <v>13.220637683261657</v>
      </c>
      <c r="I38" s="7"/>
      <c r="J38" s="7"/>
      <c r="K38" s="9"/>
      <c r="L38" s="9"/>
      <c r="M38" s="9"/>
      <c r="N38" s="9"/>
    </row>
    <row r="39" spans="1:14" ht="12.75">
      <c r="A39" s="11"/>
      <c r="B39" s="188"/>
      <c r="C39" s="188"/>
      <c r="D39" s="188"/>
      <c r="E39" s="188"/>
      <c r="F39" s="256"/>
      <c r="G39" s="256"/>
      <c r="H39" s="258"/>
      <c r="I39" s="7"/>
      <c r="J39" s="7"/>
      <c r="K39" s="9"/>
      <c r="L39" s="9"/>
      <c r="M39" s="9"/>
      <c r="N39" s="9"/>
    </row>
    <row r="40" spans="1:14" ht="37.5" customHeight="1">
      <c r="A40" s="40">
        <v>751</v>
      </c>
      <c r="B40" s="196" t="s">
        <v>606</v>
      </c>
      <c r="C40" s="196"/>
      <c r="D40" s="196"/>
      <c r="E40" s="196"/>
      <c r="F40" s="256">
        <f>Wydatki!J226</f>
        <v>410</v>
      </c>
      <c r="G40" s="256"/>
      <c r="H40" s="257">
        <f>F40*100/F64</f>
        <v>0.008080472041468193</v>
      </c>
      <c r="I40" s="7"/>
      <c r="J40" s="7"/>
      <c r="K40" s="9"/>
      <c r="L40" s="9"/>
      <c r="M40" s="9"/>
      <c r="N40" s="9"/>
    </row>
    <row r="41" spans="1:14" ht="12.75">
      <c r="A41" s="11"/>
      <c r="B41" s="188"/>
      <c r="C41" s="188"/>
      <c r="D41" s="188"/>
      <c r="E41" s="188"/>
      <c r="F41" s="256"/>
      <c r="G41" s="256"/>
      <c r="H41" s="255"/>
      <c r="I41" s="7"/>
      <c r="J41" s="7"/>
      <c r="K41" s="9"/>
      <c r="L41" s="9"/>
      <c r="M41" s="9"/>
      <c r="N41" s="9"/>
    </row>
    <row r="42" spans="1:14" ht="24.75" customHeight="1">
      <c r="A42" s="13">
        <v>754</v>
      </c>
      <c r="B42" s="196" t="s">
        <v>309</v>
      </c>
      <c r="C42" s="196"/>
      <c r="D42" s="196"/>
      <c r="E42" s="196"/>
      <c r="F42" s="256">
        <f>Wydatki!J243</f>
        <v>79520</v>
      </c>
      <c r="G42" s="256"/>
      <c r="H42" s="257">
        <f>F42*100/F64</f>
        <v>1.567217406676953</v>
      </c>
      <c r="I42" s="7"/>
      <c r="J42" s="7"/>
      <c r="K42" s="9"/>
      <c r="L42" s="9"/>
      <c r="M42" s="9"/>
      <c r="N42" s="9"/>
    </row>
    <row r="43" spans="1:14" ht="12.75">
      <c r="A43" s="11"/>
      <c r="B43" s="188"/>
      <c r="C43" s="188"/>
      <c r="D43" s="188"/>
      <c r="E43" s="188"/>
      <c r="F43" s="256"/>
      <c r="G43" s="256"/>
      <c r="H43" s="255"/>
      <c r="I43" s="7"/>
      <c r="J43" s="7"/>
      <c r="K43" s="9"/>
      <c r="L43" s="9"/>
      <c r="M43" s="9"/>
      <c r="N43" s="9"/>
    </row>
    <row r="44" spans="1:14" ht="51" customHeight="1">
      <c r="A44" s="40">
        <v>756</v>
      </c>
      <c r="B44" s="196" t="s">
        <v>433</v>
      </c>
      <c r="C44" s="196"/>
      <c r="D44" s="196"/>
      <c r="E44" s="196"/>
      <c r="F44" s="256">
        <f>Wydatki!J293</f>
        <v>30330</v>
      </c>
      <c r="G44" s="256"/>
      <c r="H44" s="257">
        <f>F44*100/F64</f>
        <v>0.5977578463847081</v>
      </c>
      <c r="I44" s="7"/>
      <c r="J44" s="7"/>
      <c r="K44" s="9"/>
      <c r="L44" s="9"/>
      <c r="M44" s="9"/>
      <c r="N44" s="9"/>
    </row>
    <row r="45" spans="1:14" ht="12.75">
      <c r="A45" s="11"/>
      <c r="B45" s="188"/>
      <c r="C45" s="188"/>
      <c r="D45" s="188"/>
      <c r="E45" s="188"/>
      <c r="F45" s="256"/>
      <c r="G45" s="256"/>
      <c r="H45" s="255"/>
      <c r="I45" s="7"/>
      <c r="J45" s="7"/>
      <c r="K45" s="9"/>
      <c r="L45" s="9"/>
      <c r="M45" s="9"/>
      <c r="N45" s="9"/>
    </row>
    <row r="46" spans="1:14" ht="12.75">
      <c r="A46" s="11">
        <v>757</v>
      </c>
      <c r="B46" s="188" t="s">
        <v>434</v>
      </c>
      <c r="C46" s="188"/>
      <c r="D46" s="188"/>
      <c r="E46" s="188"/>
      <c r="F46" s="256">
        <f>Wydatki!J310</f>
        <v>123271</v>
      </c>
      <c r="G46" s="256"/>
      <c r="H46" s="257">
        <f>F46*100/F64</f>
        <v>2.429482607375185</v>
      </c>
      <c r="I46" s="7"/>
      <c r="J46" s="7"/>
      <c r="K46" s="9"/>
      <c r="L46" s="9"/>
      <c r="M46" s="9"/>
      <c r="N46" s="9"/>
    </row>
    <row r="47" spans="1:14" ht="12.75">
      <c r="A47" s="11"/>
      <c r="B47" s="188"/>
      <c r="C47" s="188"/>
      <c r="D47" s="188"/>
      <c r="E47" s="188"/>
      <c r="F47" s="256"/>
      <c r="G47" s="256"/>
      <c r="H47" s="255"/>
      <c r="I47" s="7"/>
      <c r="J47" s="7"/>
      <c r="K47" s="9"/>
      <c r="L47" s="9"/>
      <c r="M47" s="9"/>
      <c r="N47" s="9"/>
    </row>
    <row r="48" spans="1:14" ht="12.75">
      <c r="A48" s="11">
        <v>758</v>
      </c>
      <c r="B48" s="188" t="s">
        <v>435</v>
      </c>
      <c r="C48" s="188"/>
      <c r="D48" s="188"/>
      <c r="E48" s="188"/>
      <c r="F48" s="256">
        <f>Wydatki!J322</f>
        <v>8000</v>
      </c>
      <c r="G48" s="256"/>
      <c r="H48" s="257">
        <f>F48*100/F64</f>
        <v>0.15766774715059892</v>
      </c>
      <c r="I48" s="7"/>
      <c r="J48" s="7"/>
      <c r="K48" s="9"/>
      <c r="L48" s="9"/>
      <c r="M48" s="9"/>
      <c r="N48" s="9"/>
    </row>
    <row r="49" spans="1:14" ht="12.75">
      <c r="A49" s="11"/>
      <c r="B49" s="188"/>
      <c r="C49" s="188"/>
      <c r="D49" s="188"/>
      <c r="E49" s="188"/>
      <c r="F49" s="256"/>
      <c r="G49" s="256"/>
      <c r="H49" s="255"/>
      <c r="I49" s="7"/>
      <c r="J49" s="7"/>
      <c r="K49" s="9"/>
      <c r="L49" s="9"/>
      <c r="M49" s="9"/>
      <c r="N49" s="9"/>
    </row>
    <row r="50" spans="1:14" ht="12.75">
      <c r="A50" s="11">
        <v>801</v>
      </c>
      <c r="B50" s="188" t="s">
        <v>436</v>
      </c>
      <c r="C50" s="188"/>
      <c r="D50" s="188"/>
      <c r="E50" s="188"/>
      <c r="F50" s="256">
        <f>Wydatki!J331</f>
        <v>1532448</v>
      </c>
      <c r="G50" s="256"/>
      <c r="H50" s="257">
        <f>F50*100/F64</f>
        <v>30.202202973180125</v>
      </c>
      <c r="I50" s="7"/>
      <c r="J50" s="7"/>
      <c r="K50" s="9"/>
      <c r="L50" s="9"/>
      <c r="M50" s="9"/>
      <c r="N50" s="9"/>
    </row>
    <row r="51" spans="1:14" ht="12.75">
      <c r="A51" s="11"/>
      <c r="B51" s="188"/>
      <c r="C51" s="188"/>
      <c r="D51" s="188"/>
      <c r="E51" s="188"/>
      <c r="F51" s="256"/>
      <c r="G51" s="256"/>
      <c r="H51" s="255"/>
      <c r="I51" s="7"/>
      <c r="J51" s="7"/>
      <c r="K51" s="9"/>
      <c r="L51" s="9"/>
      <c r="M51" s="9"/>
      <c r="N51" s="9"/>
    </row>
    <row r="52" spans="1:14" ht="12.75">
      <c r="A52" s="11">
        <v>851</v>
      </c>
      <c r="B52" s="188" t="s">
        <v>437</v>
      </c>
      <c r="C52" s="188"/>
      <c r="D52" s="188"/>
      <c r="E52" s="188"/>
      <c r="F52" s="256">
        <f>Wydatki!J460</f>
        <v>53500</v>
      </c>
      <c r="G52" s="256"/>
      <c r="H52" s="257">
        <f>F52*100/F64</f>
        <v>1.0544030590696303</v>
      </c>
      <c r="I52" s="7"/>
      <c r="J52" s="7"/>
      <c r="K52" s="9"/>
      <c r="L52" s="9"/>
      <c r="M52" s="9"/>
      <c r="N52" s="9"/>
    </row>
    <row r="53" spans="1:14" ht="12.75">
      <c r="A53" s="11"/>
      <c r="B53" s="188"/>
      <c r="C53" s="188"/>
      <c r="D53" s="188"/>
      <c r="E53" s="188"/>
      <c r="F53" s="256"/>
      <c r="G53" s="256"/>
      <c r="H53" s="255"/>
      <c r="I53" s="7"/>
      <c r="J53" s="7"/>
      <c r="K53" s="9"/>
      <c r="L53" s="9"/>
      <c r="M53" s="9"/>
      <c r="N53" s="9"/>
    </row>
    <row r="54" spans="1:14" ht="12.75">
      <c r="A54" s="11">
        <v>852</v>
      </c>
      <c r="B54" s="188" t="s">
        <v>438</v>
      </c>
      <c r="C54" s="188"/>
      <c r="D54" s="188"/>
      <c r="E54" s="188"/>
      <c r="F54" s="256">
        <f>Wydatki!J494</f>
        <v>853735</v>
      </c>
      <c r="G54" s="256"/>
      <c r="H54" s="257">
        <f>F54*100/F64</f>
        <v>16.82580926420207</v>
      </c>
      <c r="I54" s="7"/>
      <c r="J54" s="7"/>
      <c r="K54" s="9"/>
      <c r="L54" s="9"/>
      <c r="M54" s="9"/>
      <c r="N54" s="9"/>
    </row>
    <row r="55" spans="1:14" ht="12.75">
      <c r="A55" s="11"/>
      <c r="B55" s="188"/>
      <c r="C55" s="188"/>
      <c r="D55" s="188"/>
      <c r="E55" s="188"/>
      <c r="F55" s="256"/>
      <c r="G55" s="256"/>
      <c r="H55" s="255"/>
      <c r="I55" s="7"/>
      <c r="J55" s="7"/>
      <c r="K55" s="9"/>
      <c r="L55" s="9"/>
      <c r="M55" s="9"/>
      <c r="N55" s="9"/>
    </row>
    <row r="56" spans="1:14" ht="12.75">
      <c r="A56" s="11">
        <v>854</v>
      </c>
      <c r="B56" s="188" t="s">
        <v>439</v>
      </c>
      <c r="C56" s="188"/>
      <c r="D56" s="188"/>
      <c r="E56" s="188"/>
      <c r="F56" s="256">
        <f>Wydatki!J585</f>
        <v>149105</v>
      </c>
      <c r="G56" s="256"/>
      <c r="H56" s="257">
        <f>F56*100/F64</f>
        <v>2.938631179861256</v>
      </c>
      <c r="I56" s="7"/>
      <c r="J56" s="7"/>
      <c r="K56" s="9"/>
      <c r="L56" s="9"/>
      <c r="M56" s="9"/>
      <c r="N56" s="9"/>
    </row>
    <row r="57" spans="1:14" ht="12.75">
      <c r="A57" s="11"/>
      <c r="B57" s="188"/>
      <c r="C57" s="188"/>
      <c r="D57" s="188"/>
      <c r="E57" s="188"/>
      <c r="F57" s="256"/>
      <c r="G57" s="256"/>
      <c r="H57" s="255"/>
      <c r="I57" s="7"/>
      <c r="J57" s="7"/>
      <c r="K57" s="9"/>
      <c r="L57" s="9"/>
      <c r="M57" s="9"/>
      <c r="N57" s="9"/>
    </row>
    <row r="58" spans="1:14" ht="26.25" customHeight="1">
      <c r="A58" s="40">
        <v>900</v>
      </c>
      <c r="B58" s="196" t="s">
        <v>607</v>
      </c>
      <c r="C58" s="196"/>
      <c r="D58" s="196"/>
      <c r="E58" s="196"/>
      <c r="F58" s="256">
        <f>Wydatki!J616</f>
        <v>131363</v>
      </c>
      <c r="G58" s="256"/>
      <c r="H58" s="257">
        <f>F58*100/F64</f>
        <v>2.5889635336180157</v>
      </c>
      <c r="I58" s="7"/>
      <c r="J58" s="7"/>
      <c r="K58" s="9"/>
      <c r="L58" s="9"/>
      <c r="M58" s="9"/>
      <c r="N58" s="9"/>
    </row>
    <row r="59" spans="1:14" ht="12.75">
      <c r="A59" s="11"/>
      <c r="B59" s="188"/>
      <c r="C59" s="188"/>
      <c r="D59" s="188"/>
      <c r="E59" s="188"/>
      <c r="F59" s="256"/>
      <c r="G59" s="256"/>
      <c r="H59" s="255"/>
      <c r="I59" s="7"/>
      <c r="J59" s="7"/>
      <c r="K59" s="9"/>
      <c r="L59" s="9"/>
      <c r="M59" s="9"/>
      <c r="N59" s="9"/>
    </row>
    <row r="60" spans="1:14" ht="12.75">
      <c r="A60" s="11">
        <v>921</v>
      </c>
      <c r="B60" s="188" t="s">
        <v>440</v>
      </c>
      <c r="C60" s="188"/>
      <c r="D60" s="188"/>
      <c r="E60" s="188"/>
      <c r="F60" s="256">
        <f>Wydatki!J658</f>
        <v>82240</v>
      </c>
      <c r="G60" s="256"/>
      <c r="H60" s="257">
        <f>F60*100/F64</f>
        <v>1.620824440708157</v>
      </c>
      <c r="I60" s="7"/>
      <c r="J60" s="7"/>
      <c r="K60" s="9"/>
      <c r="L60" s="9"/>
      <c r="M60" s="9"/>
      <c r="N60" s="9"/>
    </row>
    <row r="61" spans="1:14" ht="12.75">
      <c r="A61" s="11"/>
      <c r="B61" s="188"/>
      <c r="C61" s="188"/>
      <c r="D61" s="188"/>
      <c r="E61" s="188"/>
      <c r="F61" s="256"/>
      <c r="G61" s="256"/>
      <c r="H61" s="255"/>
      <c r="I61" s="7"/>
      <c r="J61" s="7"/>
      <c r="K61" s="9"/>
      <c r="L61" s="9"/>
      <c r="M61" s="9"/>
      <c r="N61" s="9"/>
    </row>
    <row r="62" spans="1:14" ht="12.75">
      <c r="A62" s="11">
        <v>926</v>
      </c>
      <c r="B62" s="188" t="s">
        <v>441</v>
      </c>
      <c r="C62" s="188"/>
      <c r="D62" s="188"/>
      <c r="E62" s="188"/>
      <c r="F62" s="256">
        <f>Wydatki!J698</f>
        <v>26200</v>
      </c>
      <c r="G62" s="256"/>
      <c r="H62" s="257">
        <f>F62*100/F64</f>
        <v>0.5163618719182115</v>
      </c>
      <c r="I62" s="7"/>
      <c r="J62" s="7"/>
      <c r="K62" s="9"/>
      <c r="L62" s="9"/>
      <c r="M62" s="9"/>
      <c r="N62" s="9"/>
    </row>
    <row r="63" spans="1:14" ht="12.75">
      <c r="A63" s="116"/>
      <c r="B63" s="188"/>
      <c r="C63" s="188"/>
      <c r="D63" s="188"/>
      <c r="E63" s="188"/>
      <c r="F63" s="256"/>
      <c r="G63" s="256"/>
      <c r="H63" s="255"/>
      <c r="I63" s="7"/>
      <c r="J63" s="7"/>
      <c r="K63" s="9"/>
      <c r="L63" s="9"/>
      <c r="M63" s="9"/>
      <c r="N63" s="9"/>
    </row>
    <row r="64" spans="1:8" ht="15.75">
      <c r="A64" s="116"/>
      <c r="B64" s="197" t="s">
        <v>442</v>
      </c>
      <c r="C64" s="197"/>
      <c r="D64" s="197"/>
      <c r="E64" s="197"/>
      <c r="F64" s="198">
        <f>SUM(F28:G62)</f>
        <v>5073961</v>
      </c>
      <c r="G64" s="198"/>
      <c r="H64" s="44">
        <f>SUM(H28:H62)</f>
        <v>99.99999999999999</v>
      </c>
    </row>
    <row r="65" spans="1:8" ht="12.75">
      <c r="A65" s="116"/>
      <c r="B65" s="188"/>
      <c r="C65" s="188"/>
      <c r="D65" s="188"/>
      <c r="E65" s="188"/>
      <c r="F65" s="254"/>
      <c r="G65" s="254"/>
      <c r="H65" s="7"/>
    </row>
    <row r="66" spans="1:8" ht="12.75">
      <c r="A66" s="116"/>
      <c r="B66" s="188"/>
      <c r="C66" s="188"/>
      <c r="D66" s="188"/>
      <c r="E66" s="188"/>
      <c r="F66" s="254"/>
      <c r="G66" s="254"/>
      <c r="H66" s="7"/>
    </row>
    <row r="67" spans="1:8" ht="12.75">
      <c r="A67" s="116"/>
      <c r="B67" s="188"/>
      <c r="C67" s="188"/>
      <c r="D67" s="188"/>
      <c r="E67" s="188"/>
      <c r="F67" s="254"/>
      <c r="G67" s="254"/>
      <c r="H67" s="7"/>
    </row>
    <row r="68" spans="1:9" ht="39.75" customHeight="1">
      <c r="A68" s="199" t="s">
        <v>206</v>
      </c>
      <c r="B68" s="199"/>
      <c r="C68" s="199"/>
      <c r="D68" s="199"/>
      <c r="E68" s="199"/>
      <c r="F68" s="199"/>
      <c r="G68" s="199"/>
      <c r="H68" s="199"/>
      <c r="I68" s="199"/>
    </row>
    <row r="69" spans="1:9" ht="12.75">
      <c r="A69" s="188"/>
      <c r="B69" s="188"/>
      <c r="C69" s="188"/>
      <c r="D69" s="188"/>
      <c r="E69" s="188"/>
      <c r="F69" s="188"/>
      <c r="G69" s="188"/>
      <c r="H69" s="188"/>
      <c r="I69" s="188"/>
    </row>
    <row r="70" spans="1:9" ht="12.75">
      <c r="A70" s="188"/>
      <c r="B70" s="188"/>
      <c r="C70" s="188"/>
      <c r="D70" s="188"/>
      <c r="E70" s="188"/>
      <c r="F70" s="188"/>
      <c r="G70" s="188"/>
      <c r="H70" s="188"/>
      <c r="I70" s="188"/>
    </row>
    <row r="71" spans="1:9" ht="12.75">
      <c r="A71" s="188"/>
      <c r="B71" s="188"/>
      <c r="C71" s="188"/>
      <c r="D71" s="188"/>
      <c r="E71" s="188"/>
      <c r="F71" s="188"/>
      <c r="G71" s="188"/>
      <c r="H71" s="188"/>
      <c r="I71" s="188"/>
    </row>
    <row r="72" spans="1:9" ht="12.75">
      <c r="A72" s="188"/>
      <c r="B72" s="188"/>
      <c r="C72" s="188"/>
      <c r="D72" s="188"/>
      <c r="E72" s="188"/>
      <c r="F72" s="188"/>
      <c r="G72" s="188"/>
      <c r="H72" s="188"/>
      <c r="I72" s="188"/>
    </row>
    <row r="73" spans="1:9" ht="12.75">
      <c r="A73" s="188"/>
      <c r="B73" s="188"/>
      <c r="C73" s="188"/>
      <c r="D73" s="188"/>
      <c r="E73" s="188"/>
      <c r="F73" s="188"/>
      <c r="G73" s="188"/>
      <c r="H73" s="188"/>
      <c r="I73" s="188"/>
    </row>
    <row r="74" spans="1:9" ht="12.75">
      <c r="A74" s="188"/>
      <c r="B74" s="188"/>
      <c r="C74" s="188"/>
      <c r="D74" s="188"/>
      <c r="E74" s="188"/>
      <c r="F74" s="188"/>
      <c r="G74" s="188"/>
      <c r="H74" s="188"/>
      <c r="I74" s="188"/>
    </row>
    <row r="75" spans="1:9" ht="12.75">
      <c r="A75" s="188"/>
      <c r="B75" s="188"/>
      <c r="C75" s="188"/>
      <c r="D75" s="188"/>
      <c r="E75" s="188"/>
      <c r="F75" s="188"/>
      <c r="G75" s="188"/>
      <c r="H75" s="188"/>
      <c r="I75" s="188"/>
    </row>
    <row r="76" spans="1:9" ht="12.75">
      <c r="A76" s="188"/>
      <c r="B76" s="188"/>
      <c r="C76" s="188"/>
      <c r="D76" s="188"/>
      <c r="E76" s="188"/>
      <c r="F76" s="188"/>
      <c r="G76" s="188"/>
      <c r="H76" s="188"/>
      <c r="I76" s="188"/>
    </row>
    <row r="77" spans="1:9" ht="12.75">
      <c r="A77" s="188"/>
      <c r="B77" s="188"/>
      <c r="C77" s="188"/>
      <c r="D77" s="188"/>
      <c r="E77" s="188"/>
      <c r="F77" s="188"/>
      <c r="G77" s="188"/>
      <c r="H77" s="188"/>
      <c r="I77" s="188"/>
    </row>
    <row r="78" spans="1:9" ht="12.75">
      <c r="A78" s="188"/>
      <c r="B78" s="188"/>
      <c r="C78" s="188"/>
      <c r="D78" s="188"/>
      <c r="E78" s="188"/>
      <c r="F78" s="188"/>
      <c r="G78" s="188"/>
      <c r="H78" s="188"/>
      <c r="I78" s="188"/>
    </row>
    <row r="79" spans="1:9" ht="12.75">
      <c r="A79" s="188"/>
      <c r="B79" s="188"/>
      <c r="C79" s="188"/>
      <c r="D79" s="188"/>
      <c r="E79" s="188"/>
      <c r="F79" s="188"/>
      <c r="G79" s="188"/>
      <c r="H79" s="188"/>
      <c r="I79" s="188"/>
    </row>
    <row r="80" spans="1:9" ht="12.75">
      <c r="A80" s="188"/>
      <c r="B80" s="188"/>
      <c r="C80" s="188"/>
      <c r="D80" s="188"/>
      <c r="E80" s="188"/>
      <c r="F80" s="188"/>
      <c r="G80" s="188"/>
      <c r="H80" s="188"/>
      <c r="I80" s="188"/>
    </row>
    <row r="81" spans="1:9" ht="12.75">
      <c r="A81" s="188"/>
      <c r="B81" s="188"/>
      <c r="C81" s="188"/>
      <c r="D81" s="188"/>
      <c r="E81" s="188"/>
      <c r="F81" s="188"/>
      <c r="G81" s="188"/>
      <c r="H81" s="188"/>
      <c r="I81" s="188"/>
    </row>
    <row r="82" spans="1:9" ht="12.75">
      <c r="A82" s="188"/>
      <c r="B82" s="188"/>
      <c r="C82" s="188"/>
      <c r="D82" s="188"/>
      <c r="E82" s="188"/>
      <c r="F82" s="188"/>
      <c r="G82" s="188"/>
      <c r="H82" s="188"/>
      <c r="I82" s="188"/>
    </row>
    <row r="83" spans="1:9" ht="12.75">
      <c r="A83" s="188"/>
      <c r="B83" s="188"/>
      <c r="C83" s="188"/>
      <c r="D83" s="188"/>
      <c r="E83" s="188"/>
      <c r="F83" s="188"/>
      <c r="G83" s="188"/>
      <c r="H83" s="188"/>
      <c r="I83" s="188"/>
    </row>
    <row r="84" spans="1:9" ht="12.75">
      <c r="A84" s="188"/>
      <c r="B84" s="188"/>
      <c r="C84" s="188"/>
      <c r="D84" s="188"/>
      <c r="E84" s="188"/>
      <c r="F84" s="188"/>
      <c r="G84" s="188"/>
      <c r="H84" s="188"/>
      <c r="I84" s="188"/>
    </row>
    <row r="85" spans="1:9" ht="12.75">
      <c r="A85" s="188"/>
      <c r="B85" s="188"/>
      <c r="C85" s="188"/>
      <c r="D85" s="188"/>
      <c r="E85" s="188"/>
      <c r="F85" s="188"/>
      <c r="G85" s="188"/>
      <c r="H85" s="188"/>
      <c r="I85" s="188"/>
    </row>
    <row r="86" spans="1:9" ht="12.75">
      <c r="A86" s="188"/>
      <c r="B86" s="188"/>
      <c r="C86" s="188"/>
      <c r="D86" s="188"/>
      <c r="E86" s="188"/>
      <c r="F86" s="188"/>
      <c r="G86" s="188"/>
      <c r="H86" s="188"/>
      <c r="I86" s="188"/>
    </row>
    <row r="87" spans="1:9" ht="12.75">
      <c r="A87" s="188"/>
      <c r="B87" s="188"/>
      <c r="C87" s="188"/>
      <c r="D87" s="188"/>
      <c r="E87" s="188"/>
      <c r="F87" s="188"/>
      <c r="G87" s="188"/>
      <c r="H87" s="188"/>
      <c r="I87" s="188"/>
    </row>
    <row r="88" spans="1:9" ht="12.75">
      <c r="A88" s="188"/>
      <c r="B88" s="188"/>
      <c r="C88" s="188"/>
      <c r="D88" s="188"/>
      <c r="E88" s="188"/>
      <c r="F88" s="188"/>
      <c r="G88" s="188"/>
      <c r="H88" s="188"/>
      <c r="I88" s="188"/>
    </row>
    <row r="89" spans="1:9" ht="12.75">
      <c r="A89" s="188"/>
      <c r="B89" s="188"/>
      <c r="C89" s="188"/>
      <c r="D89" s="188"/>
      <c r="E89" s="188"/>
      <c r="F89" s="188"/>
      <c r="G89" s="188"/>
      <c r="H89" s="188"/>
      <c r="I89" s="188"/>
    </row>
    <row r="90" spans="1:9" ht="12.75">
      <c r="A90" s="188"/>
      <c r="B90" s="188"/>
      <c r="C90" s="188"/>
      <c r="D90" s="188"/>
      <c r="E90" s="188"/>
      <c r="F90" s="188"/>
      <c r="G90" s="188"/>
      <c r="H90" s="188"/>
      <c r="I90" s="188"/>
    </row>
    <row r="91" spans="1:9" ht="12.75">
      <c r="A91" s="188"/>
      <c r="B91" s="188"/>
      <c r="C91" s="188"/>
      <c r="D91" s="188"/>
      <c r="E91" s="188"/>
      <c r="F91" s="188"/>
      <c r="G91" s="188"/>
      <c r="H91" s="188"/>
      <c r="I91" s="188"/>
    </row>
    <row r="92" spans="1:9" ht="12.75">
      <c r="A92" s="188"/>
      <c r="B92" s="188"/>
      <c r="C92" s="188"/>
      <c r="D92" s="188"/>
      <c r="E92" s="188"/>
      <c r="F92" s="188"/>
      <c r="G92" s="188"/>
      <c r="H92" s="188"/>
      <c r="I92" s="188"/>
    </row>
    <row r="93" spans="1:9" ht="12.75">
      <c r="A93" s="188"/>
      <c r="B93" s="188"/>
      <c r="C93" s="188"/>
      <c r="D93" s="188"/>
      <c r="E93" s="188"/>
      <c r="F93" s="188"/>
      <c r="G93" s="188"/>
      <c r="H93" s="188"/>
      <c r="I93" s="188"/>
    </row>
    <row r="94" spans="1:9" ht="12.75">
      <c r="A94" s="188"/>
      <c r="B94" s="188"/>
      <c r="C94" s="188"/>
      <c r="D94" s="188"/>
      <c r="E94" s="188"/>
      <c r="F94" s="188"/>
      <c r="G94" s="188"/>
      <c r="H94" s="188"/>
      <c r="I94" s="188"/>
    </row>
    <row r="95" spans="1:9" ht="12.75">
      <c r="A95" s="188"/>
      <c r="B95" s="188"/>
      <c r="C95" s="188"/>
      <c r="D95" s="188"/>
      <c r="E95" s="188"/>
      <c r="F95" s="188"/>
      <c r="G95" s="188"/>
      <c r="H95" s="188"/>
      <c r="I95" s="188"/>
    </row>
    <row r="96" spans="1:9" ht="12.75">
      <c r="A96" s="188"/>
      <c r="B96" s="188"/>
      <c r="C96" s="188"/>
      <c r="D96" s="188"/>
      <c r="E96" s="188"/>
      <c r="F96" s="188"/>
      <c r="G96" s="188"/>
      <c r="H96" s="188"/>
      <c r="I96" s="188"/>
    </row>
    <row r="97" spans="1:9" ht="12.75">
      <c r="A97" s="188"/>
      <c r="B97" s="188"/>
      <c r="C97" s="188"/>
      <c r="D97" s="188"/>
      <c r="E97" s="188"/>
      <c r="F97" s="188"/>
      <c r="G97" s="188"/>
      <c r="H97" s="188"/>
      <c r="I97" s="188"/>
    </row>
    <row r="98" spans="1:9" ht="12.75">
      <c r="A98" s="188"/>
      <c r="B98" s="188"/>
      <c r="C98" s="188"/>
      <c r="D98" s="188"/>
      <c r="E98" s="188"/>
      <c r="F98" s="188"/>
      <c r="G98" s="188"/>
      <c r="H98" s="188"/>
      <c r="I98" s="188"/>
    </row>
    <row r="99" spans="1:9" ht="12.75">
      <c r="A99" s="188"/>
      <c r="B99" s="188"/>
      <c r="C99" s="188"/>
      <c r="D99" s="188"/>
      <c r="E99" s="188"/>
      <c r="F99" s="188"/>
      <c r="G99" s="188"/>
      <c r="H99" s="188"/>
      <c r="I99" s="188"/>
    </row>
    <row r="100" spans="1:9" ht="12.75">
      <c r="A100" s="188"/>
      <c r="B100" s="188"/>
      <c r="C100" s="188"/>
      <c r="D100" s="188"/>
      <c r="E100" s="188"/>
      <c r="F100" s="188"/>
      <c r="G100" s="188"/>
      <c r="H100" s="188"/>
      <c r="I100" s="188"/>
    </row>
    <row r="101" spans="1:9" ht="12.75">
      <c r="A101" s="188"/>
      <c r="B101" s="188"/>
      <c r="C101" s="188"/>
      <c r="D101" s="188"/>
      <c r="E101" s="188"/>
      <c r="F101" s="188"/>
      <c r="G101" s="188"/>
      <c r="H101" s="188"/>
      <c r="I101" s="188"/>
    </row>
    <row r="102" spans="1:9" ht="12.75">
      <c r="A102" s="188"/>
      <c r="B102" s="188"/>
      <c r="C102" s="188"/>
      <c r="D102" s="188"/>
      <c r="E102" s="188"/>
      <c r="F102" s="188"/>
      <c r="G102" s="188"/>
      <c r="H102" s="188"/>
      <c r="I102" s="188"/>
    </row>
    <row r="103" spans="1:9" ht="12.75">
      <c r="A103" s="188"/>
      <c r="B103" s="188"/>
      <c r="C103" s="188"/>
      <c r="D103" s="188"/>
      <c r="E103" s="188"/>
      <c r="F103" s="188"/>
      <c r="G103" s="188"/>
      <c r="H103" s="188"/>
      <c r="I103" s="188"/>
    </row>
    <row r="104" spans="1:9" ht="12.75">
      <c r="A104" s="188"/>
      <c r="B104" s="188"/>
      <c r="C104" s="188"/>
      <c r="D104" s="188"/>
      <c r="E104" s="188"/>
      <c r="F104" s="188"/>
      <c r="G104" s="188"/>
      <c r="H104" s="188"/>
      <c r="I104" s="188"/>
    </row>
    <row r="105" spans="1:9" ht="12.75">
      <c r="A105" s="188"/>
      <c r="B105" s="188"/>
      <c r="C105" s="188"/>
      <c r="D105" s="188"/>
      <c r="E105" s="188"/>
      <c r="F105" s="188"/>
      <c r="G105" s="188"/>
      <c r="H105" s="188"/>
      <c r="I105" s="188"/>
    </row>
    <row r="106" spans="1:9" ht="12.75">
      <c r="A106" s="188"/>
      <c r="B106" s="188"/>
      <c r="C106" s="188"/>
      <c r="D106" s="188"/>
      <c r="E106" s="188"/>
      <c r="F106" s="188"/>
      <c r="G106" s="188"/>
      <c r="H106" s="188"/>
      <c r="I106" s="188"/>
    </row>
    <row r="107" spans="1:9" ht="12.75">
      <c r="A107" s="188"/>
      <c r="B107" s="188"/>
      <c r="C107" s="188"/>
      <c r="D107" s="188"/>
      <c r="E107" s="188"/>
      <c r="F107" s="188"/>
      <c r="G107" s="188"/>
      <c r="H107" s="188"/>
      <c r="I107" s="188"/>
    </row>
    <row r="108" spans="1:9" ht="12.75">
      <c r="A108" s="188"/>
      <c r="B108" s="188"/>
      <c r="C108" s="188"/>
      <c r="D108" s="188"/>
      <c r="E108" s="188"/>
      <c r="F108" s="188"/>
      <c r="G108" s="188"/>
      <c r="H108" s="188"/>
      <c r="I108" s="188"/>
    </row>
    <row r="109" spans="1:9" ht="12.75">
      <c r="A109" s="188"/>
      <c r="B109" s="188"/>
      <c r="C109" s="188"/>
      <c r="D109" s="188"/>
      <c r="E109" s="188"/>
      <c r="F109" s="188"/>
      <c r="G109" s="188"/>
      <c r="H109" s="188"/>
      <c r="I109" s="188"/>
    </row>
  </sheetData>
  <mergeCells count="109">
    <mergeCell ref="A71:I109"/>
    <mergeCell ref="A69:I69"/>
    <mergeCell ref="A70:I70"/>
    <mergeCell ref="A16:G16"/>
    <mergeCell ref="A19:G19"/>
    <mergeCell ref="A22:G22"/>
    <mergeCell ref="A23:G23"/>
    <mergeCell ref="A68:I68"/>
    <mergeCell ref="B66:E66"/>
    <mergeCell ref="F66:G66"/>
    <mergeCell ref="B67:E67"/>
    <mergeCell ref="F67:G67"/>
    <mergeCell ref="B65:E65"/>
    <mergeCell ref="F65:G65"/>
    <mergeCell ref="B64:E64"/>
    <mergeCell ref="F64:G64"/>
    <mergeCell ref="B60:E60"/>
    <mergeCell ref="F60:G60"/>
    <mergeCell ref="B61:E61"/>
    <mergeCell ref="F61:G61"/>
    <mergeCell ref="B62:E62"/>
    <mergeCell ref="F62:G62"/>
    <mergeCell ref="B63:E63"/>
    <mergeCell ref="F63:G63"/>
    <mergeCell ref="B58:E58"/>
    <mergeCell ref="F58:G58"/>
    <mergeCell ref="B59:E59"/>
    <mergeCell ref="F59:G59"/>
    <mergeCell ref="B56:E56"/>
    <mergeCell ref="F56:G56"/>
    <mergeCell ref="B57:E57"/>
    <mergeCell ref="F57:G57"/>
    <mergeCell ref="B54:E54"/>
    <mergeCell ref="F54:G54"/>
    <mergeCell ref="B55:E55"/>
    <mergeCell ref="F55:G55"/>
    <mergeCell ref="B52:E52"/>
    <mergeCell ref="F52:G52"/>
    <mergeCell ref="B53:E53"/>
    <mergeCell ref="F53:G53"/>
    <mergeCell ref="B50:E50"/>
    <mergeCell ref="F50:G50"/>
    <mergeCell ref="B51:E51"/>
    <mergeCell ref="F51:G51"/>
    <mergeCell ref="B48:E48"/>
    <mergeCell ref="F48:G48"/>
    <mergeCell ref="B49:E49"/>
    <mergeCell ref="F49:G49"/>
    <mergeCell ref="B46:E46"/>
    <mergeCell ref="F46:G46"/>
    <mergeCell ref="B47:E47"/>
    <mergeCell ref="F47:G47"/>
    <mergeCell ref="B44:E44"/>
    <mergeCell ref="F44:G44"/>
    <mergeCell ref="B45:E45"/>
    <mergeCell ref="F45:G45"/>
    <mergeCell ref="B42:E42"/>
    <mergeCell ref="F42:G42"/>
    <mergeCell ref="B43:E43"/>
    <mergeCell ref="F43:G43"/>
    <mergeCell ref="B39:E39"/>
    <mergeCell ref="F39:G39"/>
    <mergeCell ref="B41:E41"/>
    <mergeCell ref="F41:G41"/>
    <mergeCell ref="B40:E40"/>
    <mergeCell ref="F40:G40"/>
    <mergeCell ref="B37:E37"/>
    <mergeCell ref="F37:G37"/>
    <mergeCell ref="B38:E38"/>
    <mergeCell ref="F38:G38"/>
    <mergeCell ref="B35:E35"/>
    <mergeCell ref="F35:G35"/>
    <mergeCell ref="B36:E36"/>
    <mergeCell ref="F36:G36"/>
    <mergeCell ref="B33:E33"/>
    <mergeCell ref="F33:G33"/>
    <mergeCell ref="B34:E34"/>
    <mergeCell ref="F34:G34"/>
    <mergeCell ref="B31:E31"/>
    <mergeCell ref="F31:G31"/>
    <mergeCell ref="B32:E32"/>
    <mergeCell ref="F32:G32"/>
    <mergeCell ref="B29:E29"/>
    <mergeCell ref="F29:G29"/>
    <mergeCell ref="B30:E30"/>
    <mergeCell ref="F30:G30"/>
    <mergeCell ref="B27:E27"/>
    <mergeCell ref="F27:G27"/>
    <mergeCell ref="B28:E28"/>
    <mergeCell ref="F28:G28"/>
    <mergeCell ref="B26:E26"/>
    <mergeCell ref="F26:G26"/>
    <mergeCell ref="A24:H24"/>
    <mergeCell ref="A25:H25"/>
    <mergeCell ref="A21:G21"/>
    <mergeCell ref="A20:G20"/>
    <mergeCell ref="A14:G14"/>
    <mergeCell ref="A15:G15"/>
    <mergeCell ref="A17:G17"/>
    <mergeCell ref="A18:G18"/>
    <mergeCell ref="A3:H3"/>
    <mergeCell ref="A1:H2"/>
    <mergeCell ref="A11:G13"/>
    <mergeCell ref="A4:G5"/>
    <mergeCell ref="A7:G7"/>
    <mergeCell ref="A9:G9"/>
    <mergeCell ref="A8:G8"/>
    <mergeCell ref="A6:G6"/>
    <mergeCell ref="A10:G10"/>
  </mergeCells>
  <printOptions gridLines="1"/>
  <pageMargins left="0.7874015748031497" right="0.4724409448818898" top="0.5118110236220472" bottom="0.472440944881889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H17" sqref="H17:I17"/>
    </sheetView>
  </sheetViews>
  <sheetFormatPr defaultColWidth="9.00390625" defaultRowHeight="12.75"/>
  <cols>
    <col min="7" max="7" width="9.625" style="0" customWidth="1"/>
  </cols>
  <sheetData>
    <row r="1" spans="1:9" ht="12.75" customHeight="1">
      <c r="A1" s="207" t="s">
        <v>10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08" t="s">
        <v>119</v>
      </c>
      <c r="B2" s="208"/>
      <c r="C2" s="208"/>
      <c r="D2" s="208"/>
      <c r="E2" s="208"/>
      <c r="F2" s="208"/>
      <c r="G2" s="208"/>
      <c r="H2" s="208"/>
      <c r="I2" s="208"/>
    </row>
    <row r="3" spans="1:9" ht="12.75">
      <c r="A3" s="208" t="s">
        <v>122</v>
      </c>
      <c r="B3" s="208"/>
      <c r="C3" s="208"/>
      <c r="D3" s="208"/>
      <c r="E3" s="208"/>
      <c r="F3" s="208"/>
      <c r="G3" s="208"/>
      <c r="H3" s="208"/>
      <c r="I3" s="208"/>
    </row>
    <row r="4" spans="2:9" ht="12.75">
      <c r="B4" s="202"/>
      <c r="C4" s="202"/>
      <c r="D4" s="202"/>
      <c r="E4" s="202"/>
      <c r="F4" s="202"/>
      <c r="G4" s="202"/>
      <c r="H4" s="202"/>
      <c r="I4" s="202"/>
    </row>
    <row r="5" spans="2:9" ht="12.75">
      <c r="B5" s="202"/>
      <c r="C5" s="202"/>
      <c r="D5" s="202"/>
      <c r="E5" s="202"/>
      <c r="F5" s="202"/>
      <c r="G5" s="202"/>
      <c r="H5" s="202"/>
      <c r="I5" s="202"/>
    </row>
    <row r="6" spans="1:9" ht="77.25" customHeight="1">
      <c r="A6" s="201" t="s">
        <v>321</v>
      </c>
      <c r="B6" s="201"/>
      <c r="C6" s="201"/>
      <c r="D6" s="201"/>
      <c r="E6" s="201"/>
      <c r="F6" s="201"/>
      <c r="G6" s="201"/>
      <c r="H6" s="201"/>
      <c r="I6" s="201"/>
    </row>
    <row r="7" spans="2:9" ht="14.25" customHeight="1">
      <c r="B7" s="202"/>
      <c r="C7" s="202"/>
      <c r="D7" s="202"/>
      <c r="E7" s="202"/>
      <c r="F7" s="202"/>
      <c r="G7" s="202"/>
      <c r="H7" s="202"/>
      <c r="I7" s="202"/>
    </row>
    <row r="8" spans="2:9" ht="13.5" customHeight="1">
      <c r="B8" s="202"/>
      <c r="C8" s="202"/>
      <c r="D8" s="202"/>
      <c r="E8" s="202"/>
      <c r="F8" s="202"/>
      <c r="G8" s="202"/>
      <c r="H8" s="202"/>
      <c r="I8" s="202"/>
    </row>
    <row r="9" spans="2:9" ht="12.75">
      <c r="B9" s="202"/>
      <c r="C9" s="202"/>
      <c r="D9" s="202"/>
      <c r="E9" s="202"/>
      <c r="F9" s="202"/>
      <c r="G9" s="202"/>
      <c r="H9" s="202"/>
      <c r="I9" s="202"/>
    </row>
    <row r="10" spans="1:9" ht="15.75">
      <c r="A10" s="20" t="s">
        <v>314</v>
      </c>
      <c r="B10" s="200" t="s">
        <v>315</v>
      </c>
      <c r="C10" s="200"/>
      <c r="D10" s="200"/>
      <c r="E10" s="200"/>
      <c r="F10" s="200"/>
      <c r="G10" s="200"/>
      <c r="H10" s="200" t="s">
        <v>446</v>
      </c>
      <c r="I10" s="200"/>
    </row>
    <row r="11" spans="2:9" ht="12.75">
      <c r="B11" s="202"/>
      <c r="C11" s="202"/>
      <c r="D11" s="202"/>
      <c r="E11" s="202"/>
      <c r="F11" s="202"/>
      <c r="G11" s="202"/>
      <c r="H11" s="203"/>
      <c r="I11" s="203"/>
    </row>
    <row r="12" spans="2:9" ht="12.75">
      <c r="B12" s="202"/>
      <c r="C12" s="202"/>
      <c r="D12" s="202"/>
      <c r="E12" s="202"/>
      <c r="F12" s="202"/>
      <c r="G12" s="202"/>
      <c r="H12" s="203"/>
      <c r="I12" s="203"/>
    </row>
    <row r="13" spans="1:9" ht="15">
      <c r="A13" s="23"/>
      <c r="B13" s="205" t="s">
        <v>316</v>
      </c>
      <c r="C13" s="205"/>
      <c r="D13" s="205"/>
      <c r="E13" s="205"/>
      <c r="F13" s="205"/>
      <c r="G13" s="205"/>
      <c r="H13" s="204"/>
      <c r="I13" s="204"/>
    </row>
    <row r="14" spans="1:9" ht="15">
      <c r="A14" s="23"/>
      <c r="B14" s="205"/>
      <c r="C14" s="205"/>
      <c r="D14" s="205"/>
      <c r="E14" s="205"/>
      <c r="F14" s="205"/>
      <c r="G14" s="205"/>
      <c r="H14" s="204"/>
      <c r="I14" s="204"/>
    </row>
    <row r="15" spans="1:9" ht="29.25" customHeight="1">
      <c r="A15" s="39">
        <v>952</v>
      </c>
      <c r="B15" s="206" t="s">
        <v>317</v>
      </c>
      <c r="C15" s="206"/>
      <c r="D15" s="206"/>
      <c r="E15" s="206"/>
      <c r="F15" s="206"/>
      <c r="G15" s="206"/>
      <c r="H15" s="204">
        <v>500600</v>
      </c>
      <c r="I15" s="204"/>
    </row>
    <row r="16" spans="1:9" ht="14.25">
      <c r="A16" s="25"/>
      <c r="B16" s="206"/>
      <c r="C16" s="206"/>
      <c r="D16" s="206"/>
      <c r="E16" s="206"/>
      <c r="F16" s="206"/>
      <c r="G16" s="206"/>
      <c r="H16" s="204"/>
      <c r="I16" s="204"/>
    </row>
    <row r="17" spans="1:9" ht="14.25">
      <c r="A17" s="25"/>
      <c r="B17" s="206"/>
      <c r="C17" s="206"/>
      <c r="D17" s="206"/>
      <c r="E17" s="206"/>
      <c r="F17" s="206"/>
      <c r="G17" s="206"/>
      <c r="H17" s="204"/>
      <c r="I17" s="204"/>
    </row>
    <row r="18" spans="1:9" ht="15">
      <c r="A18" s="25"/>
      <c r="B18" s="209" t="s">
        <v>318</v>
      </c>
      <c r="C18" s="209"/>
      <c r="D18" s="209"/>
      <c r="E18" s="209"/>
      <c r="F18" s="209"/>
      <c r="G18" s="209"/>
      <c r="H18" s="204"/>
      <c r="I18" s="204"/>
    </row>
    <row r="19" spans="1:9" ht="14.25">
      <c r="A19" s="25"/>
      <c r="B19" s="206"/>
      <c r="C19" s="206"/>
      <c r="D19" s="206"/>
      <c r="E19" s="206"/>
      <c r="F19" s="206"/>
      <c r="G19" s="206"/>
      <c r="H19" s="204"/>
      <c r="I19" s="204"/>
    </row>
    <row r="20" spans="1:9" ht="15.75" customHeight="1">
      <c r="A20" s="25">
        <v>992</v>
      </c>
      <c r="B20" s="206" t="s">
        <v>319</v>
      </c>
      <c r="C20" s="206"/>
      <c r="D20" s="206"/>
      <c r="E20" s="206"/>
      <c r="F20" s="206"/>
      <c r="G20" s="206"/>
      <c r="H20" s="204">
        <v>204000</v>
      </c>
      <c r="I20" s="204"/>
    </row>
    <row r="21" spans="1:9" ht="14.25">
      <c r="A21" s="26"/>
      <c r="B21" s="206"/>
      <c r="C21" s="206"/>
      <c r="D21" s="206"/>
      <c r="E21" s="206"/>
      <c r="F21" s="206"/>
      <c r="G21" s="206"/>
      <c r="H21" s="204"/>
      <c r="I21" s="204"/>
    </row>
    <row r="22" spans="1:9" ht="14.25">
      <c r="A22" s="26"/>
      <c r="B22" s="206"/>
      <c r="C22" s="206"/>
      <c r="D22" s="206"/>
      <c r="E22" s="206"/>
      <c r="F22" s="206"/>
      <c r="G22" s="206"/>
      <c r="H22" s="204"/>
      <c r="I22" s="204"/>
    </row>
    <row r="23" spans="1:9" ht="12.75">
      <c r="A23" s="210"/>
      <c r="B23" s="210"/>
      <c r="C23" s="210"/>
      <c r="D23" s="210"/>
      <c r="E23" s="210"/>
      <c r="F23" s="210"/>
      <c r="G23" s="210"/>
      <c r="H23" s="210"/>
      <c r="I23" s="210"/>
    </row>
    <row r="24" spans="1:9" ht="12.75">
      <c r="A24" s="210"/>
      <c r="B24" s="210"/>
      <c r="C24" s="210"/>
      <c r="D24" s="210"/>
      <c r="E24" s="210"/>
      <c r="F24" s="210"/>
      <c r="G24" s="210"/>
      <c r="H24" s="210"/>
      <c r="I24" s="210"/>
    </row>
    <row r="25" spans="1:9" ht="12.75">
      <c r="A25" s="210"/>
      <c r="B25" s="210"/>
      <c r="C25" s="210"/>
      <c r="D25" s="210"/>
      <c r="E25" s="210"/>
      <c r="F25" s="210"/>
      <c r="G25" s="210"/>
      <c r="H25" s="210"/>
      <c r="I25" s="210"/>
    </row>
    <row r="26" spans="1:9" ht="12.75">
      <c r="A26" s="210"/>
      <c r="B26" s="210"/>
      <c r="C26" s="210"/>
      <c r="D26" s="210"/>
      <c r="E26" s="210"/>
      <c r="F26" s="210"/>
      <c r="G26" s="210"/>
      <c r="H26" s="210"/>
      <c r="I26" s="210"/>
    </row>
    <row r="27" spans="1:9" ht="12.75">
      <c r="A27" s="210"/>
      <c r="B27" s="210"/>
      <c r="C27" s="210"/>
      <c r="D27" s="210"/>
      <c r="E27" s="210"/>
      <c r="F27" s="210"/>
      <c r="G27" s="210"/>
      <c r="H27" s="210"/>
      <c r="I27" s="210"/>
    </row>
    <row r="28" spans="1:9" ht="12.75">
      <c r="A28" s="210"/>
      <c r="B28" s="210"/>
      <c r="C28" s="210"/>
      <c r="D28" s="210"/>
      <c r="E28" s="210"/>
      <c r="F28" s="210"/>
      <c r="G28" s="210"/>
      <c r="H28" s="210"/>
      <c r="I28" s="210"/>
    </row>
    <row r="29" spans="1:9" ht="12.75">
      <c r="A29" s="210"/>
      <c r="B29" s="210"/>
      <c r="C29" s="210"/>
      <c r="D29" s="210"/>
      <c r="E29" s="210"/>
      <c r="F29" s="210"/>
      <c r="G29" s="210"/>
      <c r="H29" s="210"/>
      <c r="I29" s="210"/>
    </row>
    <row r="30" spans="1:9" ht="12.75">
      <c r="A30" s="210"/>
      <c r="B30" s="210"/>
      <c r="C30" s="210"/>
      <c r="D30" s="210"/>
      <c r="E30" s="210"/>
      <c r="F30" s="210"/>
      <c r="G30" s="210"/>
      <c r="H30" s="210"/>
      <c r="I30" s="210"/>
    </row>
    <row r="31" spans="1:9" ht="12.75">
      <c r="A31" s="210"/>
      <c r="B31" s="210"/>
      <c r="C31" s="210"/>
      <c r="D31" s="210"/>
      <c r="E31" s="210"/>
      <c r="F31" s="210"/>
      <c r="G31" s="210"/>
      <c r="H31" s="210"/>
      <c r="I31" s="210"/>
    </row>
    <row r="32" spans="1:9" ht="12.75">
      <c r="A32" s="210"/>
      <c r="B32" s="210"/>
      <c r="C32" s="210"/>
      <c r="D32" s="210"/>
      <c r="E32" s="210"/>
      <c r="F32" s="210"/>
      <c r="G32" s="210"/>
      <c r="H32" s="210"/>
      <c r="I32" s="210"/>
    </row>
    <row r="33" spans="1:9" ht="12.75">
      <c r="A33" s="210"/>
      <c r="B33" s="210"/>
      <c r="C33" s="210"/>
      <c r="D33" s="210"/>
      <c r="E33" s="210"/>
      <c r="F33" s="210"/>
      <c r="G33" s="210"/>
      <c r="H33" s="210"/>
      <c r="I33" s="210"/>
    </row>
    <row r="34" spans="1:9" ht="14.25" customHeight="1">
      <c r="A34" s="210"/>
      <c r="B34" s="210"/>
      <c r="C34" s="210"/>
      <c r="D34" s="210"/>
      <c r="E34" s="210"/>
      <c r="F34" s="210"/>
      <c r="G34" s="210"/>
      <c r="H34" s="210"/>
      <c r="I34" s="210"/>
    </row>
    <row r="35" spans="1:9" ht="12.75">
      <c r="A35" s="210"/>
      <c r="B35" s="210"/>
      <c r="C35" s="210"/>
      <c r="D35" s="210"/>
      <c r="E35" s="210"/>
      <c r="F35" s="210"/>
      <c r="G35" s="210"/>
      <c r="H35" s="210"/>
      <c r="I35" s="210"/>
    </row>
    <row r="36" spans="1:9" ht="12.75">
      <c r="A36" s="210"/>
      <c r="B36" s="210"/>
      <c r="C36" s="210"/>
      <c r="D36" s="210"/>
      <c r="E36" s="210"/>
      <c r="F36" s="210"/>
      <c r="G36" s="210"/>
      <c r="H36" s="210"/>
      <c r="I36" s="210"/>
    </row>
    <row r="37" spans="1:9" ht="12.75">
      <c r="A37" s="210"/>
      <c r="B37" s="210"/>
      <c r="C37" s="210"/>
      <c r="D37" s="210"/>
      <c r="E37" s="210"/>
      <c r="F37" s="210"/>
      <c r="G37" s="210"/>
      <c r="H37" s="210"/>
      <c r="I37" s="210"/>
    </row>
    <row r="38" spans="1:9" ht="12.75">
      <c r="A38" s="210"/>
      <c r="B38" s="210"/>
      <c r="C38" s="210"/>
      <c r="D38" s="210"/>
      <c r="E38" s="210"/>
      <c r="F38" s="210"/>
      <c r="G38" s="210"/>
      <c r="H38" s="210"/>
      <c r="I38" s="210"/>
    </row>
    <row r="39" spans="1:9" ht="12.75">
      <c r="A39" s="210"/>
      <c r="B39" s="210"/>
      <c r="C39" s="210"/>
      <c r="D39" s="210"/>
      <c r="E39" s="210"/>
      <c r="F39" s="210"/>
      <c r="G39" s="210"/>
      <c r="H39" s="210"/>
      <c r="I39" s="210"/>
    </row>
    <row r="40" spans="1:9" ht="12.75">
      <c r="A40" s="210"/>
      <c r="B40" s="210"/>
      <c r="C40" s="210"/>
      <c r="D40" s="210"/>
      <c r="E40" s="210"/>
      <c r="F40" s="210"/>
      <c r="G40" s="210"/>
      <c r="H40" s="210"/>
      <c r="I40" s="210"/>
    </row>
    <row r="41" spans="1:9" ht="12.75">
      <c r="A41" s="210"/>
      <c r="B41" s="210"/>
      <c r="C41" s="210"/>
      <c r="D41" s="210"/>
      <c r="E41" s="210"/>
      <c r="F41" s="210"/>
      <c r="G41" s="210"/>
      <c r="H41" s="210"/>
      <c r="I41" s="210"/>
    </row>
    <row r="42" spans="1:9" ht="12.75">
      <c r="A42" s="210"/>
      <c r="B42" s="210"/>
      <c r="C42" s="210"/>
      <c r="D42" s="210"/>
      <c r="E42" s="210"/>
      <c r="F42" s="210"/>
      <c r="G42" s="210"/>
      <c r="H42" s="210"/>
      <c r="I42" s="210"/>
    </row>
    <row r="43" spans="1:9" ht="12.75">
      <c r="A43" s="210"/>
      <c r="B43" s="210"/>
      <c r="C43" s="210"/>
      <c r="D43" s="210"/>
      <c r="E43" s="210"/>
      <c r="F43" s="210"/>
      <c r="G43" s="210"/>
      <c r="H43" s="210"/>
      <c r="I43" s="210"/>
    </row>
    <row r="44" spans="1:9" ht="12.75">
      <c r="A44" s="210"/>
      <c r="B44" s="210"/>
      <c r="C44" s="210"/>
      <c r="D44" s="210"/>
      <c r="E44" s="210"/>
      <c r="F44" s="210"/>
      <c r="G44" s="210"/>
      <c r="H44" s="210"/>
      <c r="I44" s="210"/>
    </row>
    <row r="45" spans="1:9" ht="12.75">
      <c r="A45" s="210"/>
      <c r="B45" s="210"/>
      <c r="C45" s="210"/>
      <c r="D45" s="210"/>
      <c r="E45" s="210"/>
      <c r="F45" s="210"/>
      <c r="G45" s="210"/>
      <c r="H45" s="210"/>
      <c r="I45" s="210"/>
    </row>
    <row r="46" spans="1:9" ht="12.75">
      <c r="A46" s="210"/>
      <c r="B46" s="210"/>
      <c r="C46" s="210"/>
      <c r="D46" s="210"/>
      <c r="E46" s="210"/>
      <c r="F46" s="210"/>
      <c r="G46" s="210"/>
      <c r="H46" s="210"/>
      <c r="I46" s="210"/>
    </row>
    <row r="47" spans="2:9" ht="12.75">
      <c r="B47" s="17"/>
      <c r="C47" s="17"/>
      <c r="D47" s="17"/>
      <c r="E47" s="17"/>
      <c r="F47" s="17"/>
      <c r="G47" s="17"/>
      <c r="H47" s="100"/>
      <c r="I47" s="100"/>
    </row>
    <row r="48" spans="8:9" ht="12.75">
      <c r="H48" s="22"/>
      <c r="I48" s="22"/>
    </row>
    <row r="49" spans="8:9" ht="12.75">
      <c r="H49" s="22"/>
      <c r="I49" s="22"/>
    </row>
    <row r="50" spans="8:9" ht="12.75">
      <c r="H50" s="22"/>
      <c r="I50" s="22"/>
    </row>
    <row r="51" spans="8:9" ht="12.75">
      <c r="H51" s="22"/>
      <c r="I51" s="22"/>
    </row>
    <row r="52" spans="8:9" ht="12.75">
      <c r="H52" s="22"/>
      <c r="I52" s="22"/>
    </row>
    <row r="53" spans="8:9" ht="12.75">
      <c r="H53" s="22"/>
      <c r="I53" s="22"/>
    </row>
    <row r="54" spans="8:9" ht="12.75">
      <c r="H54" s="22"/>
      <c r="I54" s="22"/>
    </row>
    <row r="55" spans="8:9" ht="12.75">
      <c r="H55" s="22"/>
      <c r="I55" s="22"/>
    </row>
    <row r="56" spans="8:9" ht="12.75">
      <c r="H56" s="22"/>
      <c r="I56" s="22"/>
    </row>
    <row r="57" spans="8:9" ht="12.75">
      <c r="H57" s="22"/>
      <c r="I57" s="22"/>
    </row>
    <row r="58" spans="8:9" ht="12.75">
      <c r="H58" s="22"/>
      <c r="I58" s="22"/>
    </row>
    <row r="59" spans="8:9" ht="12.75">
      <c r="H59" s="22"/>
      <c r="I59" s="22"/>
    </row>
    <row r="60" spans="8:9" ht="12.75">
      <c r="H60" s="22"/>
      <c r="I60" s="22"/>
    </row>
    <row r="61" spans="8:9" ht="12.75">
      <c r="H61" s="22"/>
      <c r="I61" s="22"/>
    </row>
    <row r="62" spans="8:9" ht="12.75">
      <c r="H62" s="22"/>
      <c r="I62" s="22"/>
    </row>
    <row r="63" spans="8:9" ht="12.75">
      <c r="H63" s="22"/>
      <c r="I63" s="22"/>
    </row>
    <row r="64" spans="8:9" ht="12.75">
      <c r="H64" s="22"/>
      <c r="I64" s="22"/>
    </row>
    <row r="65" spans="8:9" ht="12.75">
      <c r="H65" s="22"/>
      <c r="I65" s="22"/>
    </row>
    <row r="66" spans="8:9" ht="12.75">
      <c r="H66" s="22"/>
      <c r="I66" s="22"/>
    </row>
    <row r="67" spans="8:9" ht="12.75">
      <c r="H67" s="22"/>
      <c r="I67" s="22"/>
    </row>
    <row r="68" spans="8:9" ht="12.75">
      <c r="H68" s="22"/>
      <c r="I68" s="22"/>
    </row>
    <row r="69" spans="8:9" ht="12.75">
      <c r="H69" s="22"/>
      <c r="I69" s="22"/>
    </row>
    <row r="70" spans="8:9" ht="12.75">
      <c r="H70" s="22"/>
      <c r="I70" s="22"/>
    </row>
    <row r="71" spans="8:9" ht="12.75">
      <c r="H71" s="22"/>
      <c r="I71" s="22"/>
    </row>
    <row r="72" spans="8:9" ht="12.75">
      <c r="H72" s="22"/>
      <c r="I72" s="22"/>
    </row>
    <row r="73" spans="8:9" ht="12.75">
      <c r="H73" s="22"/>
      <c r="I73" s="22"/>
    </row>
    <row r="74" spans="8:9" ht="12.75">
      <c r="H74" s="22"/>
      <c r="I74" s="22"/>
    </row>
    <row r="75" spans="8:9" ht="12.75">
      <c r="H75" s="22"/>
      <c r="I75" s="22"/>
    </row>
    <row r="76" spans="8:9" ht="12.75">
      <c r="H76" s="22"/>
      <c r="I76" s="22"/>
    </row>
    <row r="77" spans="8:9" ht="12.75">
      <c r="H77" s="22"/>
      <c r="I77" s="22"/>
    </row>
    <row r="78" spans="8:9" ht="12.75">
      <c r="H78" s="22"/>
      <c r="I78" s="22"/>
    </row>
    <row r="79" spans="8:9" ht="12.75">
      <c r="H79" s="22"/>
      <c r="I79" s="22"/>
    </row>
    <row r="80" spans="8:9" ht="12.75">
      <c r="H80" s="22"/>
      <c r="I80" s="22"/>
    </row>
    <row r="81" spans="8:9" ht="12.75">
      <c r="H81" s="22"/>
      <c r="I81" s="22"/>
    </row>
    <row r="82" spans="8:9" ht="12.75">
      <c r="H82" s="22"/>
      <c r="I82" s="22"/>
    </row>
    <row r="83" spans="8:9" ht="12.75">
      <c r="H83" s="22"/>
      <c r="I83" s="22"/>
    </row>
    <row r="84" spans="8:9" ht="12.75">
      <c r="H84" s="22"/>
      <c r="I84" s="22"/>
    </row>
    <row r="85" spans="8:9" ht="12.75">
      <c r="H85" s="22"/>
      <c r="I85" s="22"/>
    </row>
    <row r="86" spans="8:9" ht="12.75">
      <c r="H86" s="22"/>
      <c r="I86" s="22"/>
    </row>
    <row r="87" spans="8:9" ht="12.75">
      <c r="H87" s="22"/>
      <c r="I87" s="22"/>
    </row>
    <row r="88" spans="8:9" ht="12.75">
      <c r="H88" s="22"/>
      <c r="I88" s="22"/>
    </row>
    <row r="89" spans="8:9" ht="12.75">
      <c r="H89" s="22"/>
      <c r="I89" s="22"/>
    </row>
    <row r="90" spans="8:9" ht="12.75">
      <c r="H90" s="22"/>
      <c r="I90" s="22"/>
    </row>
    <row r="91" spans="8:9" ht="12.75">
      <c r="H91" s="22"/>
      <c r="I91" s="22"/>
    </row>
    <row r="92" spans="8:9" ht="12.75">
      <c r="H92" s="22"/>
      <c r="I92" s="22"/>
    </row>
    <row r="93" spans="8:9" ht="12.75">
      <c r="H93" s="22"/>
      <c r="I93" s="22"/>
    </row>
    <row r="94" spans="8:9" ht="12.75">
      <c r="H94" s="22"/>
      <c r="I94" s="22"/>
    </row>
    <row r="95" spans="8:9" ht="12.75">
      <c r="H95" s="22"/>
      <c r="I95" s="22"/>
    </row>
    <row r="96" spans="8:9" ht="12.75">
      <c r="H96" s="22"/>
      <c r="I96" s="22"/>
    </row>
    <row r="97" spans="8:9" ht="12.75">
      <c r="H97" s="22"/>
      <c r="I97" s="22"/>
    </row>
  </sheetData>
  <mergeCells count="41">
    <mergeCell ref="A3:I3"/>
    <mergeCell ref="B4:G4"/>
    <mergeCell ref="B5:G5"/>
    <mergeCell ref="H4:I4"/>
    <mergeCell ref="H5:I5"/>
    <mergeCell ref="A23:I46"/>
    <mergeCell ref="B8:G8"/>
    <mergeCell ref="B9:G9"/>
    <mergeCell ref="H8:I8"/>
    <mergeCell ref="H9:I9"/>
    <mergeCell ref="B19:G19"/>
    <mergeCell ref="H19:I19"/>
    <mergeCell ref="B16:G16"/>
    <mergeCell ref="H16:I16"/>
    <mergeCell ref="B17:G17"/>
    <mergeCell ref="A1:I1"/>
    <mergeCell ref="A2:I2"/>
    <mergeCell ref="B22:G22"/>
    <mergeCell ref="H22:I22"/>
    <mergeCell ref="B20:G20"/>
    <mergeCell ref="H20:I20"/>
    <mergeCell ref="B21:G21"/>
    <mergeCell ref="H21:I21"/>
    <mergeCell ref="B18:G18"/>
    <mergeCell ref="H18:I18"/>
    <mergeCell ref="B12:G12"/>
    <mergeCell ref="H12:I12"/>
    <mergeCell ref="H17:I17"/>
    <mergeCell ref="B13:G13"/>
    <mergeCell ref="H13:I13"/>
    <mergeCell ref="B15:G15"/>
    <mergeCell ref="H15:I15"/>
    <mergeCell ref="B14:G14"/>
    <mergeCell ref="H14:I14"/>
    <mergeCell ref="B10:G10"/>
    <mergeCell ref="H10:I10"/>
    <mergeCell ref="A6:I6"/>
    <mergeCell ref="B11:G11"/>
    <mergeCell ref="H11:I11"/>
    <mergeCell ref="B7:G7"/>
    <mergeCell ref="H7:I7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3">
      <selection activeCell="B4" sqref="B4:G4"/>
    </sheetView>
  </sheetViews>
  <sheetFormatPr defaultColWidth="9.00390625" defaultRowHeight="12.75"/>
  <cols>
    <col min="8" max="8" width="6.75390625" style="0" customWidth="1"/>
    <col min="9" max="9" width="4.625" style="0" customWidth="1"/>
  </cols>
  <sheetData>
    <row r="1" spans="1:10" ht="13.5" customHeight="1">
      <c r="A1" s="217" t="s">
        <v>11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2.75">
      <c r="A2" s="208" t="s">
        <v>119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2.75">
      <c r="A3" s="208" t="s">
        <v>120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2:9" ht="12.75">
      <c r="B4" s="208"/>
      <c r="C4" s="208"/>
      <c r="D4" s="208"/>
      <c r="E4" s="208"/>
      <c r="F4" s="208"/>
      <c r="G4" s="208"/>
      <c r="H4" s="202"/>
      <c r="I4" s="202"/>
    </row>
    <row r="5" spans="2:9" ht="12.75">
      <c r="B5" s="202"/>
      <c r="C5" s="202"/>
      <c r="D5" s="202"/>
      <c r="E5" s="202"/>
      <c r="F5" s="202"/>
      <c r="G5" s="202"/>
      <c r="H5" s="202"/>
      <c r="I5" s="202"/>
    </row>
    <row r="6" spans="2:9" ht="12.75">
      <c r="B6" s="202"/>
      <c r="C6" s="202"/>
      <c r="D6" s="202"/>
      <c r="E6" s="202"/>
      <c r="F6" s="202"/>
      <c r="G6" s="202"/>
      <c r="H6" s="202"/>
      <c r="I6" s="202"/>
    </row>
    <row r="7" spans="1:9" ht="75" customHeight="1">
      <c r="A7" s="216" t="s">
        <v>379</v>
      </c>
      <c r="B7" s="201"/>
      <c r="C7" s="201"/>
      <c r="D7" s="201"/>
      <c r="E7" s="201"/>
      <c r="F7" s="201"/>
      <c r="G7" s="201"/>
      <c r="H7" s="201"/>
      <c r="I7" s="201"/>
    </row>
    <row r="8" spans="1:9" ht="14.25" customHeight="1">
      <c r="A8" s="19"/>
      <c r="B8" s="215"/>
      <c r="C8" s="215"/>
      <c r="D8" s="215"/>
      <c r="E8" s="215"/>
      <c r="F8" s="215"/>
      <c r="G8" s="215"/>
      <c r="H8" s="215"/>
      <c r="I8" s="215"/>
    </row>
    <row r="9" spans="1:9" ht="13.5" customHeight="1">
      <c r="A9" s="19"/>
      <c r="B9" s="215"/>
      <c r="C9" s="215"/>
      <c r="D9" s="215"/>
      <c r="E9" s="215"/>
      <c r="F9" s="215"/>
      <c r="G9" s="215"/>
      <c r="H9" s="215"/>
      <c r="I9" s="215"/>
    </row>
    <row r="10" spans="1:9" ht="18">
      <c r="A10" s="19"/>
      <c r="B10" s="215"/>
      <c r="C10" s="215"/>
      <c r="D10" s="215"/>
      <c r="E10" s="215"/>
      <c r="F10" s="215"/>
      <c r="G10" s="215"/>
      <c r="H10" s="215"/>
      <c r="I10" s="215"/>
    </row>
    <row r="11" spans="1:9" ht="15" customHeight="1">
      <c r="A11" s="218" t="s">
        <v>322</v>
      </c>
      <c r="B11" s="218"/>
      <c r="C11" s="218"/>
      <c r="D11" s="218"/>
      <c r="E11" s="218"/>
      <c r="F11" s="218"/>
      <c r="G11" s="218"/>
      <c r="H11" s="202"/>
      <c r="I11" s="202"/>
    </row>
    <row r="12" spans="1:9" ht="15">
      <c r="A12" s="23"/>
      <c r="B12" s="205"/>
      <c r="C12" s="205"/>
      <c r="D12" s="205"/>
      <c r="E12" s="205"/>
      <c r="F12" s="205"/>
      <c r="G12" s="205"/>
      <c r="H12" s="214"/>
      <c r="I12" s="214"/>
    </row>
    <row r="13" spans="1:9" ht="15">
      <c r="A13" s="24" t="s">
        <v>314</v>
      </c>
      <c r="B13" s="205" t="s">
        <v>316</v>
      </c>
      <c r="C13" s="205"/>
      <c r="D13" s="205"/>
      <c r="E13" s="205"/>
      <c r="F13" s="205"/>
      <c r="G13" s="205"/>
      <c r="H13" s="205" t="s">
        <v>446</v>
      </c>
      <c r="I13" s="205"/>
    </row>
    <row r="14" spans="1:9" ht="14.25">
      <c r="A14" s="23"/>
      <c r="B14" s="214"/>
      <c r="C14" s="214"/>
      <c r="D14" s="214"/>
      <c r="E14" s="214"/>
      <c r="F14" s="214"/>
      <c r="G14" s="214"/>
      <c r="H14" s="204"/>
      <c r="I14" s="204"/>
    </row>
    <row r="15" spans="1:9" ht="15">
      <c r="A15" s="27"/>
      <c r="B15" s="205"/>
      <c r="C15" s="205"/>
      <c r="D15" s="205"/>
      <c r="E15" s="205"/>
      <c r="F15" s="205"/>
      <c r="G15" s="205"/>
      <c r="H15" s="204"/>
      <c r="I15" s="204"/>
    </row>
    <row r="16" spans="1:9" ht="15" customHeight="1">
      <c r="A16" s="27"/>
      <c r="B16" s="214" t="s">
        <v>323</v>
      </c>
      <c r="C16" s="214"/>
      <c r="D16" s="214"/>
      <c r="E16" s="214"/>
      <c r="F16" s="214"/>
      <c r="G16" s="214"/>
      <c r="H16" s="212">
        <v>3300</v>
      </c>
      <c r="I16" s="212"/>
    </row>
    <row r="17" spans="1:9" ht="15" customHeight="1">
      <c r="A17" s="27"/>
      <c r="B17" s="214"/>
      <c r="C17" s="214"/>
      <c r="D17" s="214"/>
      <c r="E17" s="214"/>
      <c r="F17" s="214"/>
      <c r="G17" s="214"/>
      <c r="H17" s="204"/>
      <c r="I17" s="204"/>
    </row>
    <row r="18" spans="1:9" ht="14.25">
      <c r="A18" s="27">
        <v>2970</v>
      </c>
      <c r="B18" s="206" t="s">
        <v>346</v>
      </c>
      <c r="C18" s="206"/>
      <c r="D18" s="206"/>
      <c r="E18" s="206"/>
      <c r="F18" s="206"/>
      <c r="G18" s="206"/>
      <c r="H18" s="212">
        <v>1400</v>
      </c>
      <c r="I18" s="212"/>
    </row>
    <row r="19" spans="1:9" ht="14.25">
      <c r="A19" s="25"/>
      <c r="B19" s="206"/>
      <c r="C19" s="206"/>
      <c r="D19" s="206"/>
      <c r="E19" s="206"/>
      <c r="F19" s="206"/>
      <c r="G19" s="206"/>
      <c r="H19" s="212"/>
      <c r="I19" s="212"/>
    </row>
    <row r="20" spans="1:9" ht="15">
      <c r="A20" s="25"/>
      <c r="B20" s="209" t="s">
        <v>347</v>
      </c>
      <c r="C20" s="209"/>
      <c r="D20" s="209"/>
      <c r="E20" s="209"/>
      <c r="F20" s="209"/>
      <c r="G20" s="209"/>
      <c r="H20" s="213">
        <f>SUM(H16:I18)</f>
        <v>4700</v>
      </c>
      <c r="I20" s="213"/>
    </row>
    <row r="21" spans="1:9" ht="14.25">
      <c r="A21" s="25"/>
      <c r="B21" s="206"/>
      <c r="C21" s="206"/>
      <c r="D21" s="206"/>
      <c r="E21" s="206"/>
      <c r="F21" s="206"/>
      <c r="G21" s="206"/>
      <c r="H21" s="204"/>
      <c r="I21" s="204"/>
    </row>
    <row r="22" spans="1:9" ht="14.25">
      <c r="A22" s="25"/>
      <c r="B22" s="206"/>
      <c r="C22" s="206"/>
      <c r="D22" s="206"/>
      <c r="E22" s="206"/>
      <c r="F22" s="206"/>
      <c r="G22" s="206"/>
      <c r="H22" s="204"/>
      <c r="I22" s="204"/>
    </row>
    <row r="23" spans="1:9" ht="14.25">
      <c r="A23" s="25"/>
      <c r="B23" s="206"/>
      <c r="C23" s="206"/>
      <c r="D23" s="206"/>
      <c r="E23" s="206"/>
      <c r="F23" s="206"/>
      <c r="G23" s="206"/>
      <c r="H23" s="204"/>
      <c r="I23" s="204"/>
    </row>
    <row r="24" spans="1:9" ht="15">
      <c r="A24" s="24" t="s">
        <v>314</v>
      </c>
      <c r="B24" s="209" t="s">
        <v>348</v>
      </c>
      <c r="C24" s="209"/>
      <c r="D24" s="209"/>
      <c r="E24" s="209"/>
      <c r="F24" s="209"/>
      <c r="G24" s="209"/>
      <c r="H24" s="211" t="s">
        <v>446</v>
      </c>
      <c r="I24" s="211"/>
    </row>
    <row r="25" spans="1:9" ht="15.75" customHeight="1">
      <c r="A25" s="25"/>
      <c r="B25" s="206"/>
      <c r="C25" s="206"/>
      <c r="D25" s="206"/>
      <c r="E25" s="206"/>
      <c r="F25" s="206"/>
      <c r="G25" s="206"/>
      <c r="H25" s="204"/>
      <c r="I25" s="204"/>
    </row>
    <row r="26" spans="1:9" ht="14.25">
      <c r="A26" s="25">
        <v>4210</v>
      </c>
      <c r="B26" s="206" t="s">
        <v>349</v>
      </c>
      <c r="C26" s="206"/>
      <c r="D26" s="206"/>
      <c r="E26" s="206"/>
      <c r="F26" s="206"/>
      <c r="G26" s="206"/>
      <c r="H26" s="212">
        <v>1500</v>
      </c>
      <c r="I26" s="212"/>
    </row>
    <row r="27" spans="1:9" ht="14.25">
      <c r="A27" s="25">
        <v>4300</v>
      </c>
      <c r="B27" s="206" t="s">
        <v>350</v>
      </c>
      <c r="C27" s="206"/>
      <c r="D27" s="206"/>
      <c r="E27" s="206"/>
      <c r="F27" s="206"/>
      <c r="G27" s="206"/>
      <c r="H27" s="212">
        <v>2500</v>
      </c>
      <c r="I27" s="212"/>
    </row>
    <row r="28" spans="1:9" ht="14.25">
      <c r="A28" s="25">
        <v>4410</v>
      </c>
      <c r="B28" s="206" t="s">
        <v>207</v>
      </c>
      <c r="C28" s="206"/>
      <c r="D28" s="206"/>
      <c r="E28" s="206"/>
      <c r="F28" s="206"/>
      <c r="G28" s="206"/>
      <c r="H28" s="212">
        <v>700</v>
      </c>
      <c r="I28" s="212"/>
    </row>
    <row r="29" spans="1:9" ht="14.25">
      <c r="A29" s="26"/>
      <c r="B29" s="206"/>
      <c r="C29" s="206"/>
      <c r="D29" s="206"/>
      <c r="E29" s="206"/>
      <c r="F29" s="206"/>
      <c r="G29" s="206"/>
      <c r="H29" s="212"/>
      <c r="I29" s="212"/>
    </row>
    <row r="30" spans="1:9" ht="15">
      <c r="A30" s="26"/>
      <c r="B30" s="209" t="s">
        <v>347</v>
      </c>
      <c r="C30" s="209"/>
      <c r="D30" s="209"/>
      <c r="E30" s="209"/>
      <c r="F30" s="209"/>
      <c r="G30" s="209"/>
      <c r="H30" s="213">
        <f>SUM(H26:I28)</f>
        <v>4700</v>
      </c>
      <c r="I30" s="213"/>
    </row>
    <row r="31" spans="1:9" ht="12.75">
      <c r="A31" s="21"/>
      <c r="B31" s="210"/>
      <c r="C31" s="210"/>
      <c r="D31" s="210"/>
      <c r="E31" s="210"/>
      <c r="F31" s="210"/>
      <c r="G31" s="210"/>
      <c r="H31" s="203"/>
      <c r="I31" s="203"/>
    </row>
    <row r="32" spans="1:10" ht="12.75">
      <c r="A32" s="210"/>
      <c r="B32" s="210"/>
      <c r="C32" s="210"/>
      <c r="D32" s="210"/>
      <c r="E32" s="210"/>
      <c r="F32" s="210"/>
      <c r="G32" s="210"/>
      <c r="H32" s="210"/>
      <c r="I32" s="210"/>
      <c r="J32" s="210"/>
    </row>
    <row r="33" spans="1:10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0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0" ht="12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</row>
    <row r="37" spans="1:10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</row>
    <row r="38" spans="1:10" ht="12.75">
      <c r="A38" s="210"/>
      <c r="B38" s="210"/>
      <c r="C38" s="210"/>
      <c r="D38" s="210"/>
      <c r="E38" s="210"/>
      <c r="F38" s="210"/>
      <c r="G38" s="210"/>
      <c r="H38" s="210"/>
      <c r="I38" s="210"/>
      <c r="J38" s="210"/>
    </row>
    <row r="39" spans="1:10" ht="12.75">
      <c r="A39" s="210"/>
      <c r="B39" s="210"/>
      <c r="C39" s="210"/>
      <c r="D39" s="210"/>
      <c r="E39" s="210"/>
      <c r="F39" s="210"/>
      <c r="G39" s="210"/>
      <c r="H39" s="210"/>
      <c r="I39" s="210"/>
      <c r="J39" s="210"/>
    </row>
    <row r="40" spans="1:10" ht="12.75">
      <c r="A40" s="210"/>
      <c r="B40" s="210"/>
      <c r="C40" s="210"/>
      <c r="D40" s="210"/>
      <c r="E40" s="210"/>
      <c r="F40" s="210"/>
      <c r="G40" s="210"/>
      <c r="H40" s="210"/>
      <c r="I40" s="210"/>
      <c r="J40" s="210"/>
    </row>
    <row r="41" spans="1:10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</row>
    <row r="42" spans="1:10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</row>
    <row r="43" spans="1:10" ht="12.75">
      <c r="A43" s="210"/>
      <c r="B43" s="210"/>
      <c r="C43" s="210"/>
      <c r="D43" s="210"/>
      <c r="E43" s="210"/>
      <c r="F43" s="210"/>
      <c r="G43" s="210"/>
      <c r="H43" s="210"/>
      <c r="I43" s="210"/>
      <c r="J43" s="210"/>
    </row>
    <row r="44" spans="1:10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</row>
    <row r="45" spans="1:10" ht="12.75">
      <c r="A45" s="210"/>
      <c r="B45" s="210"/>
      <c r="C45" s="210"/>
      <c r="D45" s="210"/>
      <c r="E45" s="210"/>
      <c r="F45" s="210"/>
      <c r="G45" s="210"/>
      <c r="H45" s="210"/>
      <c r="I45" s="210"/>
      <c r="J45" s="210"/>
    </row>
    <row r="46" spans="1:10" ht="12.75">
      <c r="A46" s="210"/>
      <c r="B46" s="210"/>
      <c r="C46" s="210"/>
      <c r="D46" s="210"/>
      <c r="E46" s="210"/>
      <c r="F46" s="210"/>
      <c r="G46" s="210"/>
      <c r="H46" s="210"/>
      <c r="I46" s="210"/>
      <c r="J46" s="210"/>
    </row>
    <row r="47" spans="1:10" ht="12.75">
      <c r="A47" s="210"/>
      <c r="B47" s="210"/>
      <c r="C47" s="210"/>
      <c r="D47" s="210"/>
      <c r="E47" s="210"/>
      <c r="F47" s="210"/>
      <c r="G47" s="210"/>
      <c r="H47" s="210"/>
      <c r="I47" s="210"/>
      <c r="J47" s="210"/>
    </row>
    <row r="48" spans="1:10" ht="12.75">
      <c r="A48" s="210"/>
      <c r="B48" s="210"/>
      <c r="C48" s="210"/>
      <c r="D48" s="210"/>
      <c r="E48" s="210"/>
      <c r="F48" s="210"/>
      <c r="G48" s="210"/>
      <c r="H48" s="210"/>
      <c r="I48" s="210"/>
      <c r="J48" s="210"/>
    </row>
    <row r="49" spans="8:9" ht="12.75">
      <c r="H49" s="22"/>
      <c r="I49" s="22"/>
    </row>
    <row r="50" spans="8:9" ht="12.75">
      <c r="H50" s="22"/>
      <c r="I50" s="22"/>
    </row>
    <row r="51" spans="8:9" ht="12.75">
      <c r="H51" s="22"/>
      <c r="I51" s="22"/>
    </row>
    <row r="52" spans="8:9" ht="12.75">
      <c r="H52" s="22"/>
      <c r="I52" s="22"/>
    </row>
    <row r="53" spans="8:9" ht="12.75">
      <c r="H53" s="22"/>
      <c r="I53" s="22"/>
    </row>
    <row r="54" spans="8:9" ht="12.75">
      <c r="H54" s="22"/>
      <c r="I54" s="22"/>
    </row>
    <row r="55" spans="8:9" ht="12.75">
      <c r="H55" s="22"/>
      <c r="I55" s="22"/>
    </row>
    <row r="56" spans="8:9" ht="12.75">
      <c r="H56" s="22"/>
      <c r="I56" s="22"/>
    </row>
    <row r="57" spans="8:9" ht="12.75">
      <c r="H57" s="22"/>
      <c r="I57" s="22"/>
    </row>
    <row r="58" spans="8:9" ht="12.75">
      <c r="H58" s="22"/>
      <c r="I58" s="22"/>
    </row>
    <row r="59" spans="8:9" ht="12.75">
      <c r="H59" s="22"/>
      <c r="I59" s="22"/>
    </row>
    <row r="60" spans="8:9" ht="12.75">
      <c r="H60" s="22"/>
      <c r="I60" s="22"/>
    </row>
    <row r="61" spans="8:9" ht="12.75">
      <c r="H61" s="22"/>
      <c r="I61" s="22"/>
    </row>
    <row r="62" spans="8:9" ht="12.75">
      <c r="H62" s="22"/>
      <c r="I62" s="22"/>
    </row>
    <row r="63" spans="8:9" ht="12.75">
      <c r="H63" s="22"/>
      <c r="I63" s="22"/>
    </row>
    <row r="64" spans="8:9" ht="12.75">
      <c r="H64" s="22"/>
      <c r="I64" s="22"/>
    </row>
    <row r="65" spans="8:9" ht="12.75">
      <c r="H65" s="22"/>
      <c r="I65" s="22"/>
    </row>
    <row r="66" spans="8:9" ht="12.75">
      <c r="H66" s="22"/>
      <c r="I66" s="22"/>
    </row>
    <row r="67" spans="8:9" ht="12.75">
      <c r="H67" s="22"/>
      <c r="I67" s="22"/>
    </row>
    <row r="68" spans="8:9" ht="12.75">
      <c r="H68" s="22"/>
      <c r="I68" s="22"/>
    </row>
    <row r="69" spans="8:9" ht="12.75">
      <c r="H69" s="22"/>
      <c r="I69" s="22"/>
    </row>
    <row r="70" spans="8:9" ht="12.75">
      <c r="H70" s="22"/>
      <c r="I70" s="22"/>
    </row>
    <row r="71" spans="8:9" ht="12.75">
      <c r="H71" s="22"/>
      <c r="I71" s="22"/>
    </row>
    <row r="72" spans="8:9" ht="12.75">
      <c r="H72" s="22"/>
      <c r="I72" s="22"/>
    </row>
    <row r="73" spans="8:9" ht="12.75">
      <c r="H73" s="22"/>
      <c r="I73" s="22"/>
    </row>
    <row r="74" spans="8:9" ht="12.75">
      <c r="H74" s="22"/>
      <c r="I74" s="22"/>
    </row>
    <row r="75" spans="8:9" ht="12.75">
      <c r="H75" s="22"/>
      <c r="I75" s="22"/>
    </row>
    <row r="76" spans="8:9" ht="12.75">
      <c r="H76" s="22"/>
      <c r="I76" s="22"/>
    </row>
    <row r="77" spans="8:9" ht="12.75">
      <c r="H77" s="22"/>
      <c r="I77" s="22"/>
    </row>
    <row r="78" spans="8:9" ht="12.75">
      <c r="H78" s="22"/>
      <c r="I78" s="22"/>
    </row>
    <row r="79" spans="8:9" ht="12.75">
      <c r="H79" s="22"/>
      <c r="I79" s="22"/>
    </row>
    <row r="80" spans="8:9" ht="12.75">
      <c r="H80" s="22"/>
      <c r="I80" s="22"/>
    </row>
    <row r="81" spans="8:9" ht="12.75">
      <c r="H81" s="22"/>
      <c r="I81" s="22"/>
    </row>
    <row r="82" spans="8:9" ht="12.75">
      <c r="H82" s="22"/>
      <c r="I82" s="22"/>
    </row>
    <row r="83" spans="8:9" ht="12.75">
      <c r="H83" s="22"/>
      <c r="I83" s="22"/>
    </row>
    <row r="84" spans="8:9" ht="12.75">
      <c r="H84" s="22"/>
      <c r="I84" s="22"/>
    </row>
    <row r="85" spans="8:9" ht="12.75">
      <c r="H85" s="22"/>
      <c r="I85" s="22"/>
    </row>
    <row r="86" spans="8:9" ht="12.75">
      <c r="H86" s="22"/>
      <c r="I86" s="22"/>
    </row>
    <row r="87" spans="8:9" ht="12.75">
      <c r="H87" s="22"/>
      <c r="I87" s="22"/>
    </row>
    <row r="88" spans="8:9" ht="12.75">
      <c r="H88" s="22"/>
      <c r="I88" s="22"/>
    </row>
    <row r="89" spans="8:9" ht="12.75">
      <c r="H89" s="22"/>
      <c r="I89" s="22"/>
    </row>
    <row r="90" spans="8:9" ht="12.75">
      <c r="H90" s="22"/>
      <c r="I90" s="22"/>
    </row>
    <row r="91" spans="8:9" ht="12.75">
      <c r="H91" s="22"/>
      <c r="I91" s="22"/>
    </row>
    <row r="92" spans="8:9" ht="12.75">
      <c r="H92" s="22"/>
      <c r="I92" s="22"/>
    </row>
    <row r="93" spans="8:9" ht="12.75">
      <c r="H93" s="22"/>
      <c r="I93" s="22"/>
    </row>
    <row r="94" spans="8:9" ht="12.75">
      <c r="H94" s="22"/>
      <c r="I94" s="22"/>
    </row>
    <row r="95" spans="8:9" ht="12.75">
      <c r="H95" s="22"/>
      <c r="I95" s="22"/>
    </row>
    <row r="96" spans="8:9" ht="12.75">
      <c r="H96" s="22"/>
      <c r="I96" s="22"/>
    </row>
    <row r="97" spans="8:9" ht="12.75">
      <c r="H97" s="22"/>
      <c r="I97" s="22"/>
    </row>
    <row r="98" spans="8:9" ht="12.75">
      <c r="H98" s="22"/>
      <c r="I98" s="22"/>
    </row>
    <row r="99" spans="8:9" ht="12.75">
      <c r="H99" s="22"/>
      <c r="I99" s="22"/>
    </row>
    <row r="100" spans="8:9" ht="12.75">
      <c r="H100" s="22"/>
      <c r="I100" s="22"/>
    </row>
    <row r="101" spans="8:9" ht="12.75">
      <c r="H101" s="22"/>
      <c r="I101" s="22"/>
    </row>
    <row r="102" spans="8:9" ht="12.75">
      <c r="H102" s="22"/>
      <c r="I102" s="22"/>
    </row>
    <row r="103" spans="8:9" ht="12.75">
      <c r="H103" s="22"/>
      <c r="I103" s="22"/>
    </row>
  </sheetData>
  <mergeCells count="59">
    <mergeCell ref="A1:J1"/>
    <mergeCell ref="A2:J2"/>
    <mergeCell ref="A11:G11"/>
    <mergeCell ref="B17:G17"/>
    <mergeCell ref="H17:I17"/>
    <mergeCell ref="B6:G6"/>
    <mergeCell ref="H4:I4"/>
    <mergeCell ref="H5:I5"/>
    <mergeCell ref="H6:I6"/>
    <mergeCell ref="B4:G4"/>
    <mergeCell ref="B5:G5"/>
    <mergeCell ref="B12:G12"/>
    <mergeCell ref="A3:J3"/>
    <mergeCell ref="H13:I13"/>
    <mergeCell ref="H12:I12"/>
    <mergeCell ref="B13:G13"/>
    <mergeCell ref="A7:I7"/>
    <mergeCell ref="B10:G10"/>
    <mergeCell ref="B9:G9"/>
    <mergeCell ref="H9:I9"/>
    <mergeCell ref="H10:I10"/>
    <mergeCell ref="B8:G8"/>
    <mergeCell ref="H8:I8"/>
    <mergeCell ref="H14:I14"/>
    <mergeCell ref="B14:G14"/>
    <mergeCell ref="H11:I11"/>
    <mergeCell ref="B15:G15"/>
    <mergeCell ref="H15:I15"/>
    <mergeCell ref="B18:G18"/>
    <mergeCell ref="H18:I18"/>
    <mergeCell ref="B16:G16"/>
    <mergeCell ref="H16:I16"/>
    <mergeCell ref="H19:I19"/>
    <mergeCell ref="B23:G23"/>
    <mergeCell ref="H23:I23"/>
    <mergeCell ref="B20:G20"/>
    <mergeCell ref="H20:I20"/>
    <mergeCell ref="B21:G21"/>
    <mergeCell ref="H21:I21"/>
    <mergeCell ref="B22:G22"/>
    <mergeCell ref="H22:I22"/>
    <mergeCell ref="B19:G19"/>
    <mergeCell ref="B31:G31"/>
    <mergeCell ref="H31:I31"/>
    <mergeCell ref="A32:J48"/>
    <mergeCell ref="B28:G28"/>
    <mergeCell ref="H28:I28"/>
    <mergeCell ref="B29:G29"/>
    <mergeCell ref="H29:I29"/>
    <mergeCell ref="B30:G30"/>
    <mergeCell ref="H30:I30"/>
    <mergeCell ref="B26:G26"/>
    <mergeCell ref="H26:I26"/>
    <mergeCell ref="B27:G27"/>
    <mergeCell ref="H27:I27"/>
    <mergeCell ref="B24:G24"/>
    <mergeCell ref="H24:I24"/>
    <mergeCell ref="B25:G25"/>
    <mergeCell ref="H25:I25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4">
      <selection activeCell="C19" sqref="C19:G19"/>
    </sheetView>
  </sheetViews>
  <sheetFormatPr defaultColWidth="9.00390625" defaultRowHeight="12.75"/>
  <cols>
    <col min="3" max="3" width="8.875" style="0" customWidth="1"/>
    <col min="8" max="8" width="9.875" style="0" customWidth="1"/>
    <col min="9" max="9" width="10.125" style="0" customWidth="1"/>
  </cols>
  <sheetData>
    <row r="1" spans="1:10" ht="15" customHeight="1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"/>
    </row>
    <row r="2" spans="1:9" ht="14.25" customHeight="1">
      <c r="A2" s="208" t="s">
        <v>124</v>
      </c>
      <c r="B2" s="208"/>
      <c r="C2" s="208"/>
      <c r="D2" s="208"/>
      <c r="E2" s="208"/>
      <c r="F2" s="208"/>
      <c r="G2" s="208"/>
      <c r="H2" s="208"/>
      <c r="I2" s="208"/>
    </row>
    <row r="3" spans="1:9" ht="13.5" customHeight="1">
      <c r="A3" s="208" t="s">
        <v>122</v>
      </c>
      <c r="B3" s="208"/>
      <c r="C3" s="208"/>
      <c r="D3" s="208"/>
      <c r="E3" s="208"/>
      <c r="F3" s="208"/>
      <c r="G3" s="208"/>
      <c r="H3" s="208"/>
      <c r="I3" s="208"/>
    </row>
    <row r="4" spans="1:9" ht="58.5" customHeight="1">
      <c r="A4" s="201" t="s">
        <v>375</v>
      </c>
      <c r="B4" s="220"/>
      <c r="C4" s="220"/>
      <c r="D4" s="220"/>
      <c r="E4" s="220"/>
      <c r="F4" s="220"/>
      <c r="G4" s="220"/>
      <c r="H4" s="220"/>
      <c r="I4" s="220"/>
    </row>
    <row r="5" spans="3:7" ht="12.75" customHeight="1">
      <c r="C5" s="202"/>
      <c r="D5" s="202"/>
      <c r="E5" s="202"/>
      <c r="F5" s="202"/>
      <c r="G5" s="202"/>
    </row>
    <row r="6" spans="1:9" ht="15">
      <c r="A6" s="24" t="s">
        <v>354</v>
      </c>
      <c r="B6" s="24" t="s">
        <v>529</v>
      </c>
      <c r="C6" s="205" t="s">
        <v>315</v>
      </c>
      <c r="D6" s="205"/>
      <c r="E6" s="205"/>
      <c r="F6" s="205"/>
      <c r="G6" s="205"/>
      <c r="H6" s="24" t="s">
        <v>376</v>
      </c>
      <c r="I6" s="24" t="s">
        <v>348</v>
      </c>
    </row>
    <row r="7" spans="1:9" ht="12.75">
      <c r="A7" s="17"/>
      <c r="B7" s="17"/>
      <c r="C7" s="202"/>
      <c r="D7" s="202"/>
      <c r="E7" s="202"/>
      <c r="F7" s="202"/>
      <c r="G7" s="202"/>
      <c r="H7" s="17"/>
      <c r="I7" s="17"/>
    </row>
    <row r="8" spans="1:9" ht="12.75">
      <c r="A8" s="18">
        <v>750</v>
      </c>
      <c r="B8" s="17"/>
      <c r="C8" s="221" t="s">
        <v>308</v>
      </c>
      <c r="D8" s="221"/>
      <c r="E8" s="221"/>
      <c r="F8" s="221"/>
      <c r="G8" s="221"/>
      <c r="H8" s="51">
        <f>SUM(Dochody!H40:H41)</f>
        <v>32800</v>
      </c>
      <c r="I8" s="51">
        <f>SUM(Wydatki!H163,Wydatki!H164,Wydatki!H165,Wydatki!H166)</f>
        <v>32800</v>
      </c>
    </row>
    <row r="9" spans="1:9" ht="12.75">
      <c r="A9" s="17"/>
      <c r="B9" s="17">
        <v>75011</v>
      </c>
      <c r="C9" s="222" t="s">
        <v>377</v>
      </c>
      <c r="D9" s="222"/>
      <c r="E9" s="222"/>
      <c r="F9" s="222"/>
      <c r="G9" s="222"/>
      <c r="H9" s="50">
        <f>H8</f>
        <v>32800</v>
      </c>
      <c r="I9" s="50">
        <f>I8</f>
        <v>32800</v>
      </c>
    </row>
    <row r="10" spans="1:9" ht="12.75">
      <c r="A10" s="17"/>
      <c r="B10" s="17"/>
      <c r="C10" s="222" t="s">
        <v>378</v>
      </c>
      <c r="D10" s="222"/>
      <c r="E10" s="222"/>
      <c r="F10" s="222"/>
      <c r="G10" s="222"/>
      <c r="H10" s="50">
        <f>H8</f>
        <v>32800</v>
      </c>
      <c r="I10" s="50"/>
    </row>
    <row r="11" spans="1:9" ht="12.75">
      <c r="A11" s="17"/>
      <c r="B11" s="17"/>
      <c r="C11" s="222" t="s">
        <v>381</v>
      </c>
      <c r="D11" s="222"/>
      <c r="E11" s="222"/>
      <c r="F11" s="222"/>
      <c r="G11" s="222"/>
      <c r="H11" s="52"/>
      <c r="I11" s="50">
        <f>SUM(Wydatki!H163:H165)</f>
        <v>27800</v>
      </c>
    </row>
    <row r="12" spans="1:9" ht="12.75">
      <c r="A12" s="17"/>
      <c r="B12" s="17"/>
      <c r="C12" s="222" t="s">
        <v>382</v>
      </c>
      <c r="D12" s="222"/>
      <c r="E12" s="222"/>
      <c r="F12" s="222"/>
      <c r="G12" s="222"/>
      <c r="H12" s="52"/>
      <c r="I12" s="50">
        <f>Wydatki!H163</f>
        <v>23200</v>
      </c>
    </row>
    <row r="13" spans="1:9" ht="12.75">
      <c r="A13" s="17"/>
      <c r="B13" s="17"/>
      <c r="C13" s="222" t="s">
        <v>383</v>
      </c>
      <c r="D13" s="222"/>
      <c r="E13" s="222"/>
      <c r="F13" s="222"/>
      <c r="G13" s="222"/>
      <c r="H13" s="52"/>
      <c r="I13" s="50">
        <f>SUM(Wydatki!H164:H165)</f>
        <v>4600</v>
      </c>
    </row>
    <row r="14" spans="1:9" ht="12.75">
      <c r="A14" s="17"/>
      <c r="B14" s="17"/>
      <c r="C14" s="222" t="s">
        <v>211</v>
      </c>
      <c r="D14" s="222"/>
      <c r="E14" s="222"/>
      <c r="F14" s="222"/>
      <c r="G14" s="222"/>
      <c r="H14" s="52"/>
      <c r="I14" s="50">
        <f>Wydatki!H166</f>
        <v>5000</v>
      </c>
    </row>
    <row r="15" spans="1:9" ht="12.75">
      <c r="A15" s="17"/>
      <c r="B15" s="17"/>
      <c r="C15" s="222"/>
      <c r="D15" s="222"/>
      <c r="E15" s="222"/>
      <c r="F15" s="222"/>
      <c r="G15" s="222"/>
      <c r="H15" s="52"/>
      <c r="I15" s="52"/>
    </row>
    <row r="16" spans="1:9" ht="29.25" customHeight="1">
      <c r="A16" s="41">
        <v>751</v>
      </c>
      <c r="B16" s="17"/>
      <c r="C16" s="223" t="s">
        <v>399</v>
      </c>
      <c r="D16" s="223"/>
      <c r="E16" s="223"/>
      <c r="F16" s="223"/>
      <c r="G16" s="223"/>
      <c r="H16" s="51">
        <f>Dochody!I53</f>
        <v>410</v>
      </c>
      <c r="I16" s="51">
        <f>Wydatki!I232</f>
        <v>410</v>
      </c>
    </row>
    <row r="17" spans="1:9" ht="29.25" customHeight="1">
      <c r="A17" s="17"/>
      <c r="B17" s="38">
        <v>75101</v>
      </c>
      <c r="C17" s="224" t="s">
        <v>384</v>
      </c>
      <c r="D17" s="224"/>
      <c r="E17" s="224"/>
      <c r="F17" s="224"/>
      <c r="G17" s="224"/>
      <c r="H17" s="50">
        <f>H16</f>
        <v>410</v>
      </c>
      <c r="I17" s="50">
        <f>I16</f>
        <v>410</v>
      </c>
    </row>
    <row r="18" spans="1:9" ht="13.5" customHeight="1">
      <c r="A18" s="17"/>
      <c r="B18" s="17"/>
      <c r="C18" s="222" t="s">
        <v>378</v>
      </c>
      <c r="D18" s="222"/>
      <c r="E18" s="222"/>
      <c r="F18" s="222"/>
      <c r="G18" s="222"/>
      <c r="H18" s="50">
        <f>H16</f>
        <v>410</v>
      </c>
      <c r="I18" s="53"/>
    </row>
    <row r="19" spans="1:9" ht="12.75">
      <c r="A19" s="17"/>
      <c r="B19" s="17"/>
      <c r="C19" s="222" t="s">
        <v>385</v>
      </c>
      <c r="D19" s="222"/>
      <c r="E19" s="222"/>
      <c r="F19" s="222"/>
      <c r="G19" s="222"/>
      <c r="H19" s="52"/>
      <c r="I19" s="50">
        <f>I17</f>
        <v>410</v>
      </c>
    </row>
    <row r="20" spans="1:9" ht="12.75">
      <c r="A20" s="17"/>
      <c r="B20" s="17"/>
      <c r="C20" s="222" t="s">
        <v>386</v>
      </c>
      <c r="D20" s="222"/>
      <c r="E20" s="222"/>
      <c r="F20" s="222"/>
      <c r="G20" s="222"/>
      <c r="H20" s="52"/>
      <c r="I20" s="50">
        <f>SUM(Wydatki!H235:H236)</f>
        <v>68</v>
      </c>
    </row>
    <row r="21" spans="1:9" ht="12.75">
      <c r="A21" s="17"/>
      <c r="B21" s="17"/>
      <c r="C21" s="222"/>
      <c r="D21" s="222"/>
      <c r="E21" s="222"/>
      <c r="F21" s="222"/>
      <c r="G21" s="222"/>
      <c r="H21" s="52"/>
      <c r="I21" s="52"/>
    </row>
    <row r="22" spans="1:9" ht="12.75">
      <c r="A22" s="18">
        <v>852</v>
      </c>
      <c r="B22" s="18"/>
      <c r="C22" s="221" t="s">
        <v>438</v>
      </c>
      <c r="D22" s="221"/>
      <c r="E22" s="221"/>
      <c r="F22" s="221"/>
      <c r="G22" s="221"/>
      <c r="H22" s="51">
        <f>SUM(Dochody!H132,Dochody!H134,Dochody!H136,Dochody!H140)</f>
        <v>607775</v>
      </c>
      <c r="I22" s="51">
        <f>SUM(I23,I29,I35,I39)</f>
        <v>607775</v>
      </c>
    </row>
    <row r="23" spans="1:9" ht="12.75">
      <c r="A23" s="17"/>
      <c r="B23" s="17">
        <v>85203</v>
      </c>
      <c r="C23" s="222" t="s">
        <v>42</v>
      </c>
      <c r="D23" s="222"/>
      <c r="E23" s="222"/>
      <c r="F23" s="222"/>
      <c r="G23" s="222"/>
      <c r="H23" s="50">
        <f>Dochody!H132</f>
        <v>79200</v>
      </c>
      <c r="I23" s="50">
        <f>Wydatki!I498</f>
        <v>79200</v>
      </c>
    </row>
    <row r="24" spans="1:9" ht="12.75">
      <c r="A24" s="17"/>
      <c r="B24" s="17"/>
      <c r="C24" s="222" t="s">
        <v>378</v>
      </c>
      <c r="D24" s="222"/>
      <c r="E24" s="222"/>
      <c r="F24" s="222"/>
      <c r="G24" s="222"/>
      <c r="H24" s="50">
        <f>H23</f>
        <v>79200</v>
      </c>
      <c r="I24" s="52"/>
    </row>
    <row r="25" spans="1:9" ht="12.75">
      <c r="A25" s="17"/>
      <c r="B25" s="17"/>
      <c r="C25" s="222" t="s">
        <v>387</v>
      </c>
      <c r="D25" s="222"/>
      <c r="E25" s="222"/>
      <c r="F25" s="222"/>
      <c r="G25" s="222"/>
      <c r="H25" s="52"/>
      <c r="I25" s="50">
        <f>I23</f>
        <v>79200</v>
      </c>
    </row>
    <row r="26" spans="1:9" ht="12.75">
      <c r="A26" s="17"/>
      <c r="B26" s="17"/>
      <c r="C26" s="222" t="s">
        <v>388</v>
      </c>
      <c r="D26" s="222"/>
      <c r="E26" s="222"/>
      <c r="F26" s="222"/>
      <c r="G26" s="222"/>
      <c r="H26" s="52"/>
      <c r="I26" s="50">
        <f>Wydatki!H500</f>
        <v>29400</v>
      </c>
    </row>
    <row r="27" spans="1:9" ht="12.75">
      <c r="A27" s="17"/>
      <c r="B27" s="17"/>
      <c r="C27" s="222" t="s">
        <v>386</v>
      </c>
      <c r="D27" s="222"/>
      <c r="E27" s="222"/>
      <c r="F27" s="222"/>
      <c r="G27" s="222"/>
      <c r="H27" s="52"/>
      <c r="I27" s="50">
        <f>SUM(Wydatki!H502:H503)</f>
        <v>6280</v>
      </c>
    </row>
    <row r="28" spans="1:9" ht="12.75">
      <c r="A28" s="17"/>
      <c r="B28" s="17"/>
      <c r="C28" s="222"/>
      <c r="D28" s="222"/>
      <c r="E28" s="222"/>
      <c r="F28" s="222"/>
      <c r="G28" s="222"/>
      <c r="H28" s="52"/>
      <c r="I28" s="52"/>
    </row>
    <row r="29" spans="1:9" ht="27.75" customHeight="1">
      <c r="A29" s="17"/>
      <c r="B29" s="38">
        <v>85212</v>
      </c>
      <c r="C29" s="224" t="s">
        <v>393</v>
      </c>
      <c r="D29" s="224"/>
      <c r="E29" s="224"/>
      <c r="F29" s="224"/>
      <c r="G29" s="224"/>
      <c r="H29" s="50">
        <f>Dochody!H134</f>
        <v>494720</v>
      </c>
      <c r="I29" s="50">
        <f>Wydatki!I516</f>
        <v>494720</v>
      </c>
    </row>
    <row r="30" spans="1:9" ht="13.5" customHeight="1">
      <c r="A30" s="17"/>
      <c r="B30" s="17"/>
      <c r="C30" s="222" t="s">
        <v>378</v>
      </c>
      <c r="D30" s="222"/>
      <c r="E30" s="222"/>
      <c r="F30" s="222"/>
      <c r="G30" s="222"/>
      <c r="H30" s="50">
        <f>H29</f>
        <v>494720</v>
      </c>
      <c r="I30" s="52"/>
    </row>
    <row r="31" spans="1:9" ht="12.75">
      <c r="A31" s="17"/>
      <c r="B31" s="17"/>
      <c r="C31" s="222" t="s">
        <v>387</v>
      </c>
      <c r="D31" s="222"/>
      <c r="E31" s="222"/>
      <c r="F31" s="222"/>
      <c r="G31" s="222"/>
      <c r="H31" s="52"/>
      <c r="I31" s="50">
        <f>I29</f>
        <v>494720</v>
      </c>
    </row>
    <row r="32" spans="1:9" ht="12.75">
      <c r="A32" s="17"/>
      <c r="B32" s="17"/>
      <c r="C32" s="222" t="s">
        <v>396</v>
      </c>
      <c r="D32" s="222"/>
      <c r="E32" s="222"/>
      <c r="F32" s="222"/>
      <c r="G32" s="222"/>
      <c r="H32" s="52"/>
      <c r="I32" s="50">
        <f>Wydatki!H522</f>
        <v>8950</v>
      </c>
    </row>
    <row r="33" spans="1:9" ht="12.75">
      <c r="A33" s="17"/>
      <c r="B33" s="17"/>
      <c r="C33" s="222" t="s">
        <v>383</v>
      </c>
      <c r="D33" s="222"/>
      <c r="E33" s="222"/>
      <c r="F33" s="222"/>
      <c r="G33" s="222"/>
      <c r="H33" s="52"/>
      <c r="I33" s="50">
        <f>SUM(Wydatki!H523:H524)</f>
        <v>1850</v>
      </c>
    </row>
    <row r="34" spans="1:9" ht="12.75">
      <c r="A34" s="17"/>
      <c r="B34" s="17"/>
      <c r="C34" s="222"/>
      <c r="D34" s="222"/>
      <c r="E34" s="222"/>
      <c r="F34" s="222"/>
      <c r="G34" s="222"/>
      <c r="H34" s="52"/>
      <c r="I34" s="52"/>
    </row>
    <row r="35" spans="1:9" ht="41.25" customHeight="1">
      <c r="A35" s="17"/>
      <c r="B35" s="38">
        <v>85213</v>
      </c>
      <c r="C35" s="224" t="s">
        <v>395</v>
      </c>
      <c r="D35" s="224"/>
      <c r="E35" s="224"/>
      <c r="F35" s="224"/>
      <c r="G35" s="224"/>
      <c r="H35" s="50">
        <f>Dochody!H136</f>
        <v>3490</v>
      </c>
      <c r="I35" s="50">
        <f>Wydatki!I528</f>
        <v>3490</v>
      </c>
    </row>
    <row r="36" spans="1:9" ht="14.25" customHeight="1">
      <c r="A36" s="17"/>
      <c r="B36" s="17"/>
      <c r="C36" s="222" t="s">
        <v>378</v>
      </c>
      <c r="D36" s="222"/>
      <c r="E36" s="222"/>
      <c r="F36" s="222"/>
      <c r="G36" s="222"/>
      <c r="H36" s="50">
        <f>H35</f>
        <v>3490</v>
      </c>
      <c r="I36" s="52"/>
    </row>
    <row r="37" spans="1:9" ht="12.75">
      <c r="A37" s="17"/>
      <c r="B37" s="17"/>
      <c r="C37" s="222" t="s">
        <v>394</v>
      </c>
      <c r="D37" s="222"/>
      <c r="E37" s="222"/>
      <c r="F37" s="222"/>
      <c r="G37" s="222"/>
      <c r="H37" s="52"/>
      <c r="I37" s="50">
        <f>I35</f>
        <v>3490</v>
      </c>
    </row>
    <row r="38" spans="1:9" ht="12.75">
      <c r="A38" s="17"/>
      <c r="B38" s="17"/>
      <c r="C38" s="222"/>
      <c r="D38" s="222"/>
      <c r="E38" s="222"/>
      <c r="F38" s="222"/>
      <c r="G38" s="222"/>
      <c r="H38" s="52"/>
      <c r="I38" s="52"/>
    </row>
    <row r="39" spans="1:9" ht="27" customHeight="1">
      <c r="A39" s="17"/>
      <c r="B39" s="38">
        <v>85214</v>
      </c>
      <c r="C39" s="226" t="s">
        <v>392</v>
      </c>
      <c r="D39" s="226"/>
      <c r="E39" s="226"/>
      <c r="F39" s="226"/>
      <c r="G39" s="226"/>
      <c r="H39" s="50">
        <f>Dochody!H140</f>
        <v>30365</v>
      </c>
      <c r="I39" s="50">
        <f>H39</f>
        <v>30365</v>
      </c>
    </row>
    <row r="40" spans="1:9" ht="14.25" customHeight="1">
      <c r="A40" s="17"/>
      <c r="B40" s="17"/>
      <c r="C40" s="222" t="s">
        <v>378</v>
      </c>
      <c r="D40" s="222"/>
      <c r="E40" s="222"/>
      <c r="F40" s="222"/>
      <c r="G40" s="222"/>
      <c r="H40" s="50">
        <f>H39</f>
        <v>30365</v>
      </c>
      <c r="I40" s="52"/>
    </row>
    <row r="41" spans="1:9" ht="12.75">
      <c r="A41" s="17"/>
      <c r="B41" s="17"/>
      <c r="C41" s="222" t="s">
        <v>394</v>
      </c>
      <c r="D41" s="222"/>
      <c r="E41" s="222"/>
      <c r="F41" s="222"/>
      <c r="G41" s="222"/>
      <c r="H41" s="52"/>
      <c r="I41" s="50">
        <f>I39</f>
        <v>30365</v>
      </c>
    </row>
    <row r="42" spans="1:9" ht="12.75">
      <c r="A42" s="17"/>
      <c r="B42" s="17"/>
      <c r="C42" s="222"/>
      <c r="D42" s="222"/>
      <c r="E42" s="222"/>
      <c r="F42" s="222"/>
      <c r="G42" s="222"/>
      <c r="H42" s="50"/>
      <c r="I42" s="50"/>
    </row>
    <row r="43" spans="1:9" ht="12.75">
      <c r="A43" s="18">
        <v>750</v>
      </c>
      <c r="B43" s="18"/>
      <c r="C43" s="225" t="s">
        <v>308</v>
      </c>
      <c r="D43" s="225"/>
      <c r="E43" s="225"/>
      <c r="F43" s="225"/>
      <c r="G43" s="225"/>
      <c r="H43" s="51">
        <v>9000</v>
      </c>
      <c r="I43" s="50"/>
    </row>
    <row r="44" spans="1:9" ht="39.75" customHeight="1">
      <c r="A44" s="17"/>
      <c r="B44" s="17"/>
      <c r="C44" s="224" t="s">
        <v>397</v>
      </c>
      <c r="D44" s="224"/>
      <c r="E44" s="224"/>
      <c r="F44" s="224"/>
      <c r="G44" s="224"/>
      <c r="H44" s="50">
        <f>H43</f>
        <v>9000</v>
      </c>
      <c r="I44" s="50"/>
    </row>
    <row r="45" spans="1:9" ht="15" customHeight="1">
      <c r="A45" s="17"/>
      <c r="B45" s="17"/>
      <c r="C45" s="222"/>
      <c r="D45" s="222"/>
      <c r="E45" s="222"/>
      <c r="F45" s="222"/>
      <c r="G45" s="222"/>
      <c r="H45" s="50"/>
      <c r="I45" s="50"/>
    </row>
    <row r="46" spans="1:9" ht="15.75">
      <c r="A46" s="200" t="s">
        <v>398</v>
      </c>
      <c r="B46" s="200"/>
      <c r="C46" s="200"/>
      <c r="D46" s="200"/>
      <c r="E46" s="200"/>
      <c r="F46" s="200"/>
      <c r="G46" s="200"/>
      <c r="H46" s="51">
        <f>SUM(H8,H16,H22,H43)</f>
        <v>649985</v>
      </c>
      <c r="I46" s="51">
        <f>SUM(I8,I16,I22)</f>
        <v>640985</v>
      </c>
    </row>
    <row r="47" spans="1:9" ht="12.75">
      <c r="A47" s="202"/>
      <c r="B47" s="202"/>
      <c r="C47" s="202"/>
      <c r="D47" s="202"/>
      <c r="E47" s="202"/>
      <c r="F47" s="202"/>
      <c r="G47" s="202"/>
      <c r="H47" s="202"/>
      <c r="I47" s="202"/>
    </row>
    <row r="48" spans="1:11" ht="12.75">
      <c r="A48" s="202"/>
      <c r="B48" s="202"/>
      <c r="C48" s="202"/>
      <c r="D48" s="202"/>
      <c r="E48" s="202"/>
      <c r="F48" s="202"/>
      <c r="G48" s="202"/>
      <c r="H48" s="202"/>
      <c r="I48" s="202"/>
      <c r="K48" s="45"/>
    </row>
    <row r="49" spans="1:9" ht="12.75">
      <c r="A49" s="17"/>
      <c r="B49" s="17"/>
      <c r="C49" s="202"/>
      <c r="D49" s="202"/>
      <c r="E49" s="202"/>
      <c r="F49" s="202"/>
      <c r="G49" s="202"/>
      <c r="H49" s="17"/>
      <c r="I49" s="17"/>
    </row>
    <row r="50" spans="1:9" ht="12.75">
      <c r="A50" s="17"/>
      <c r="B50" s="17"/>
      <c r="C50" s="202"/>
      <c r="D50" s="202"/>
      <c r="E50" s="202"/>
      <c r="F50" s="202"/>
      <c r="G50" s="202"/>
      <c r="H50" s="17"/>
      <c r="I50" s="17"/>
    </row>
    <row r="51" spans="1:9" ht="12.75">
      <c r="A51" s="17"/>
      <c r="B51" s="17"/>
      <c r="C51" s="202"/>
      <c r="D51" s="202"/>
      <c r="E51" s="202"/>
      <c r="F51" s="202"/>
      <c r="G51" s="202"/>
      <c r="H51" s="17"/>
      <c r="I51" s="17"/>
    </row>
    <row r="52" spans="1:9" ht="12.75">
      <c r="A52" s="17"/>
      <c r="B52" s="17"/>
      <c r="C52" s="202"/>
      <c r="D52" s="202"/>
      <c r="E52" s="202"/>
      <c r="F52" s="202"/>
      <c r="G52" s="202"/>
      <c r="H52" s="17"/>
      <c r="I52" s="17"/>
    </row>
    <row r="53" spans="1:9" ht="12.75">
      <c r="A53" s="17"/>
      <c r="B53" s="17"/>
      <c r="C53" s="202"/>
      <c r="D53" s="202"/>
      <c r="E53" s="202"/>
      <c r="F53" s="202"/>
      <c r="G53" s="202"/>
      <c r="H53" s="17"/>
      <c r="I53" s="17"/>
    </row>
    <row r="54" spans="1:9" ht="12.75">
      <c r="A54" s="17"/>
      <c r="B54" s="17"/>
      <c r="C54" s="202"/>
      <c r="D54" s="202"/>
      <c r="E54" s="202"/>
      <c r="F54" s="202"/>
      <c r="G54" s="202"/>
      <c r="H54" s="17"/>
      <c r="I54" s="17"/>
    </row>
    <row r="55" spans="1:9" ht="12.75">
      <c r="A55" s="17"/>
      <c r="B55" s="17"/>
      <c r="C55" s="202"/>
      <c r="D55" s="202"/>
      <c r="E55" s="202"/>
      <c r="F55" s="202"/>
      <c r="G55" s="202"/>
      <c r="H55" s="17"/>
      <c r="I55" s="17"/>
    </row>
    <row r="56" spans="1:9" ht="12.75">
      <c r="A56" s="17"/>
      <c r="B56" s="17"/>
      <c r="C56" s="202"/>
      <c r="D56" s="202"/>
      <c r="E56" s="202"/>
      <c r="F56" s="202"/>
      <c r="G56" s="202"/>
      <c r="H56" s="17"/>
      <c r="I56" s="17"/>
    </row>
    <row r="57" spans="1:9" ht="12.75">
      <c r="A57" s="17"/>
      <c r="B57" s="17"/>
      <c r="C57" s="202"/>
      <c r="D57" s="202"/>
      <c r="E57" s="202"/>
      <c r="F57" s="202"/>
      <c r="G57" s="202"/>
      <c r="H57" s="17"/>
      <c r="I57" s="17"/>
    </row>
    <row r="58" spans="1:9" ht="12.75">
      <c r="A58" s="17"/>
      <c r="B58" s="17"/>
      <c r="C58" s="202"/>
      <c r="D58" s="202"/>
      <c r="E58" s="202"/>
      <c r="F58" s="202"/>
      <c r="G58" s="202"/>
      <c r="H58" s="17"/>
      <c r="I58" s="17"/>
    </row>
    <row r="59" spans="1:9" ht="12.75">
      <c r="A59" s="17"/>
      <c r="B59" s="17"/>
      <c r="C59" s="202"/>
      <c r="D59" s="202"/>
      <c r="E59" s="202"/>
      <c r="F59" s="202"/>
      <c r="G59" s="202"/>
      <c r="H59" s="17"/>
      <c r="I59" s="17"/>
    </row>
    <row r="60" spans="1:9" ht="12.75">
      <c r="A60" s="17"/>
      <c r="B60" s="17"/>
      <c r="C60" s="202"/>
      <c r="D60" s="202"/>
      <c r="E60" s="202"/>
      <c r="F60" s="202"/>
      <c r="G60" s="202"/>
      <c r="H60" s="17"/>
      <c r="I60" s="17"/>
    </row>
    <row r="61" spans="1:9" ht="12.75">
      <c r="A61" s="17"/>
      <c r="B61" s="17"/>
      <c r="C61" s="202"/>
      <c r="D61" s="202"/>
      <c r="E61" s="202"/>
      <c r="F61" s="202"/>
      <c r="G61" s="202"/>
      <c r="H61" s="17"/>
      <c r="I61" s="17"/>
    </row>
    <row r="62" spans="1:9" ht="12.75">
      <c r="A62" s="17"/>
      <c r="B62" s="17"/>
      <c r="C62" s="202"/>
      <c r="D62" s="202"/>
      <c r="E62" s="202"/>
      <c r="F62" s="202"/>
      <c r="G62" s="202"/>
      <c r="H62" s="17"/>
      <c r="I62" s="17"/>
    </row>
    <row r="63" spans="1:9" ht="12.75">
      <c r="A63" s="17"/>
      <c r="B63" s="17"/>
      <c r="C63" s="202"/>
      <c r="D63" s="202"/>
      <c r="E63" s="202"/>
      <c r="F63" s="202"/>
      <c r="G63" s="202"/>
      <c r="H63" s="17"/>
      <c r="I63" s="17"/>
    </row>
    <row r="64" spans="1:9" ht="12.75">
      <c r="A64" s="17"/>
      <c r="B64" s="17"/>
      <c r="C64" s="202"/>
      <c r="D64" s="202"/>
      <c r="E64" s="202"/>
      <c r="F64" s="202"/>
      <c r="G64" s="202"/>
      <c r="H64" s="17"/>
      <c r="I64" s="17"/>
    </row>
    <row r="65" spans="1:9" ht="12.75">
      <c r="A65" s="17"/>
      <c r="B65" s="17"/>
      <c r="C65" s="202"/>
      <c r="D65" s="202"/>
      <c r="E65" s="202"/>
      <c r="F65" s="202"/>
      <c r="G65" s="202"/>
      <c r="H65" s="17"/>
      <c r="I65" s="17"/>
    </row>
    <row r="66" spans="1:9" ht="12.75">
      <c r="A66" s="17"/>
      <c r="B66" s="17"/>
      <c r="C66" s="202"/>
      <c r="D66" s="202"/>
      <c r="E66" s="202"/>
      <c r="F66" s="202"/>
      <c r="G66" s="202"/>
      <c r="H66" s="17"/>
      <c r="I66" s="17"/>
    </row>
    <row r="67" spans="1:9" ht="12.75">
      <c r="A67" s="17"/>
      <c r="B67" s="17"/>
      <c r="C67" s="202"/>
      <c r="D67" s="202"/>
      <c r="E67" s="202"/>
      <c r="F67" s="202"/>
      <c r="G67" s="202"/>
      <c r="H67" s="17"/>
      <c r="I67" s="17"/>
    </row>
    <row r="68" spans="1:9" ht="12.75">
      <c r="A68" s="17"/>
      <c r="B68" s="17"/>
      <c r="C68" s="202"/>
      <c r="D68" s="202"/>
      <c r="E68" s="202"/>
      <c r="F68" s="202"/>
      <c r="G68" s="202"/>
      <c r="H68" s="17"/>
      <c r="I68" s="17"/>
    </row>
    <row r="69" spans="1:9" ht="12.75">
      <c r="A69" s="17"/>
      <c r="B69" s="17"/>
      <c r="C69" s="202"/>
      <c r="D69" s="202"/>
      <c r="E69" s="202"/>
      <c r="F69" s="202"/>
      <c r="G69" s="202"/>
      <c r="H69" s="17"/>
      <c r="I69" s="17"/>
    </row>
    <row r="70" spans="1:9" ht="12.75">
      <c r="A70" s="17"/>
      <c r="B70" s="17"/>
      <c r="C70" s="202"/>
      <c r="D70" s="202"/>
      <c r="E70" s="202"/>
      <c r="F70" s="202"/>
      <c r="G70" s="202"/>
      <c r="H70" s="17"/>
      <c r="I70" s="17"/>
    </row>
    <row r="71" spans="1:9" ht="12.75">
      <c r="A71" s="17"/>
      <c r="B71" s="17"/>
      <c r="C71" s="202"/>
      <c r="D71" s="202"/>
      <c r="E71" s="202"/>
      <c r="F71" s="202"/>
      <c r="G71" s="202"/>
      <c r="H71" s="17"/>
      <c r="I71" s="17"/>
    </row>
    <row r="72" spans="1:9" ht="12.75">
      <c r="A72" s="17"/>
      <c r="B72" s="17"/>
      <c r="C72" s="202"/>
      <c r="D72" s="202"/>
      <c r="E72" s="202"/>
      <c r="F72" s="202"/>
      <c r="G72" s="202"/>
      <c r="H72" s="17"/>
      <c r="I72" s="17"/>
    </row>
    <row r="73" spans="1:9" ht="12.75">
      <c r="A73" s="17"/>
      <c r="B73" s="17"/>
      <c r="C73" s="202"/>
      <c r="D73" s="202"/>
      <c r="E73" s="202"/>
      <c r="F73" s="202"/>
      <c r="G73" s="202"/>
      <c r="H73" s="17"/>
      <c r="I73" s="17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17"/>
    </row>
  </sheetData>
  <mergeCells count="72">
    <mergeCell ref="C38:G38"/>
    <mergeCell ref="C39:G39"/>
    <mergeCell ref="C40:G40"/>
    <mergeCell ref="C41:G41"/>
    <mergeCell ref="C70:G70"/>
    <mergeCell ref="C71:G71"/>
    <mergeCell ref="C72:G72"/>
    <mergeCell ref="C73:G73"/>
    <mergeCell ref="C66:G66"/>
    <mergeCell ref="C67:G67"/>
    <mergeCell ref="C68:G68"/>
    <mergeCell ref="C69:G69"/>
    <mergeCell ref="C62:G62"/>
    <mergeCell ref="C63:G63"/>
    <mergeCell ref="C64:G64"/>
    <mergeCell ref="C65:G65"/>
    <mergeCell ref="C59:G59"/>
    <mergeCell ref="C58:G58"/>
    <mergeCell ref="C60:G60"/>
    <mergeCell ref="C61:G61"/>
    <mergeCell ref="C54:G54"/>
    <mergeCell ref="C55:G55"/>
    <mergeCell ref="C56:G56"/>
    <mergeCell ref="C57:G57"/>
    <mergeCell ref="C50:G50"/>
    <mergeCell ref="C51:G51"/>
    <mergeCell ref="C52:G52"/>
    <mergeCell ref="C53:G53"/>
    <mergeCell ref="C49:G49"/>
    <mergeCell ref="C42:G42"/>
    <mergeCell ref="C43:G43"/>
    <mergeCell ref="C44:G44"/>
    <mergeCell ref="C45:G45"/>
    <mergeCell ref="A46:G46"/>
    <mergeCell ref="A47:I48"/>
    <mergeCell ref="C36:G36"/>
    <mergeCell ref="C37:G37"/>
    <mergeCell ref="C28:G28"/>
    <mergeCell ref="C29:G29"/>
    <mergeCell ref="C30:G30"/>
    <mergeCell ref="C31:G31"/>
    <mergeCell ref="C32:G32"/>
    <mergeCell ref="C33:G33"/>
    <mergeCell ref="C34:G34"/>
    <mergeCell ref="C25:G25"/>
    <mergeCell ref="C26:G26"/>
    <mergeCell ref="C27:G27"/>
    <mergeCell ref="C35:G35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5:G15"/>
    <mergeCell ref="C16:G16"/>
    <mergeCell ref="C14:G14"/>
    <mergeCell ref="C9:G9"/>
    <mergeCell ref="C10:G10"/>
    <mergeCell ref="C11:G11"/>
    <mergeCell ref="C12:G12"/>
    <mergeCell ref="C7:G7"/>
    <mergeCell ref="A2:I2"/>
    <mergeCell ref="C5:G5"/>
    <mergeCell ref="C8:G8"/>
    <mergeCell ref="A1:I1"/>
    <mergeCell ref="A3:I3"/>
    <mergeCell ref="A4:I4"/>
    <mergeCell ref="C6:G6"/>
  </mergeCells>
  <printOptions gridLines="1"/>
  <pageMargins left="0.75" right="0.75" top="0.52" bottom="0.52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 topLeftCell="A6">
      <selection activeCell="B10" sqref="B10:B11"/>
    </sheetView>
  </sheetViews>
  <sheetFormatPr defaultColWidth="9.00390625" defaultRowHeight="12.75"/>
  <cols>
    <col min="1" max="10" width="15.75390625" style="0" customWidth="1"/>
  </cols>
  <sheetData>
    <row r="1" spans="1:10" ht="19.5" customHeight="1">
      <c r="A1" s="29"/>
      <c r="B1" s="29"/>
      <c r="C1" s="29"/>
      <c r="D1" s="29"/>
      <c r="E1" s="29"/>
      <c r="F1" s="29"/>
      <c r="G1" s="242"/>
      <c r="H1" s="242"/>
      <c r="I1" s="217" t="s">
        <v>374</v>
      </c>
      <c r="J1" s="217"/>
    </row>
    <row r="2" spans="1:10" ht="19.5" customHeight="1">
      <c r="A2" s="29"/>
      <c r="B2" s="29"/>
      <c r="C2" s="29"/>
      <c r="D2" s="29"/>
      <c r="F2" s="30"/>
      <c r="G2" s="208" t="s">
        <v>119</v>
      </c>
      <c r="H2" s="208"/>
      <c r="I2" s="208"/>
      <c r="J2" s="208"/>
    </row>
    <row r="3" spans="1:10" ht="19.5" customHeight="1">
      <c r="A3" s="29"/>
      <c r="B3" s="29"/>
      <c r="C3" s="29"/>
      <c r="D3" s="29"/>
      <c r="E3" s="29"/>
      <c r="F3" s="29"/>
      <c r="G3" s="208" t="s">
        <v>122</v>
      </c>
      <c r="H3" s="208"/>
      <c r="I3" s="208"/>
      <c r="J3" s="208"/>
    </row>
    <row r="4" spans="1:10" ht="19.5" customHeight="1">
      <c r="A4" s="29"/>
      <c r="B4" s="29"/>
      <c r="C4" s="29"/>
      <c r="D4" s="29"/>
      <c r="E4" s="29"/>
      <c r="F4" s="29"/>
      <c r="G4" s="30"/>
      <c r="H4" s="30"/>
      <c r="I4" s="30"/>
      <c r="J4" s="30"/>
    </row>
    <row r="5" spans="1:10" ht="19.5" customHeight="1">
      <c r="A5" s="221" t="s">
        <v>351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0" ht="19.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9.5" customHeight="1">
      <c r="A7" s="29"/>
      <c r="B7" s="227" t="s">
        <v>352</v>
      </c>
      <c r="C7" s="227"/>
      <c r="D7" s="227"/>
      <c r="E7" s="227"/>
      <c r="F7" s="227"/>
      <c r="G7" s="227" t="s">
        <v>353</v>
      </c>
      <c r="H7" s="227"/>
      <c r="I7" s="227"/>
      <c r="J7" s="29"/>
    </row>
    <row r="8" spans="1:10" ht="19.5" customHeight="1">
      <c r="A8" s="29"/>
      <c r="B8" s="31"/>
      <c r="C8" s="31"/>
      <c r="D8" s="31"/>
      <c r="E8" s="31"/>
      <c r="F8" s="31"/>
      <c r="G8" s="29"/>
      <c r="H8" s="29"/>
      <c r="I8" s="29"/>
      <c r="J8" s="29"/>
    </row>
    <row r="9" spans="1:10" ht="26.25" customHeight="1">
      <c r="A9" s="29"/>
      <c r="B9" s="241"/>
      <c r="C9" s="241"/>
      <c r="D9" s="29"/>
      <c r="E9" s="29"/>
      <c r="H9" s="250"/>
      <c r="I9" s="250"/>
      <c r="J9" s="250"/>
    </row>
    <row r="10" spans="1:10" ht="21.75" customHeight="1">
      <c r="A10" s="37" t="s">
        <v>354</v>
      </c>
      <c r="B10" s="232" t="s">
        <v>355</v>
      </c>
      <c r="C10" s="232" t="s">
        <v>356</v>
      </c>
      <c r="D10" s="232" t="s">
        <v>357</v>
      </c>
      <c r="E10" s="56" t="s">
        <v>358</v>
      </c>
      <c r="F10" s="231" t="s">
        <v>359</v>
      </c>
      <c r="G10" s="231" t="s">
        <v>360</v>
      </c>
      <c r="H10" s="232" t="s">
        <v>361</v>
      </c>
      <c r="I10" s="232"/>
      <c r="J10" s="232"/>
    </row>
    <row r="11" spans="1:10" ht="67.5">
      <c r="A11" s="37" t="s">
        <v>529</v>
      </c>
      <c r="B11" s="232"/>
      <c r="C11" s="232"/>
      <c r="D11" s="232"/>
      <c r="E11" s="56" t="s">
        <v>362</v>
      </c>
      <c r="F11" s="231"/>
      <c r="G11" s="231"/>
      <c r="H11" s="33" t="s">
        <v>371</v>
      </c>
      <c r="I11" s="34" t="s">
        <v>372</v>
      </c>
      <c r="J11" s="34" t="s">
        <v>373</v>
      </c>
    </row>
    <row r="12" spans="1:10" ht="19.5" customHeight="1">
      <c r="A12" s="238" t="s">
        <v>302</v>
      </c>
      <c r="B12" s="239" t="s">
        <v>363</v>
      </c>
      <c r="C12" s="228" t="s">
        <v>364</v>
      </c>
      <c r="D12" s="240" t="s">
        <v>363</v>
      </c>
      <c r="E12" s="233" t="s">
        <v>365</v>
      </c>
      <c r="F12" s="234">
        <f>H12+H13+H14+H15+I12+I13+I14+I15+J12+J13+J14+J15+G12</f>
        <v>3391459.5079999994</v>
      </c>
      <c r="G12" s="235">
        <v>0</v>
      </c>
      <c r="H12" s="35">
        <v>0</v>
      </c>
      <c r="I12" s="54">
        <v>42124.72</v>
      </c>
      <c r="J12" s="35">
        <v>0</v>
      </c>
    </row>
    <row r="13" spans="1:10" ht="19.5" customHeight="1">
      <c r="A13" s="238"/>
      <c r="B13" s="239"/>
      <c r="C13" s="229"/>
      <c r="D13" s="240"/>
      <c r="E13" s="233"/>
      <c r="F13" s="234"/>
      <c r="G13" s="236"/>
      <c r="H13" s="35">
        <v>0</v>
      </c>
      <c r="I13" s="54">
        <v>500600</v>
      </c>
      <c r="J13" s="35">
        <v>0</v>
      </c>
    </row>
    <row r="14" spans="1:10" ht="19.5" customHeight="1">
      <c r="A14" s="238" t="s">
        <v>534</v>
      </c>
      <c r="B14" s="239"/>
      <c r="C14" s="229"/>
      <c r="D14" s="240"/>
      <c r="E14" s="233" t="s">
        <v>366</v>
      </c>
      <c r="F14" s="234"/>
      <c r="G14" s="236"/>
      <c r="H14" s="35">
        <v>0</v>
      </c>
      <c r="I14" s="54">
        <f>'[1]Kanalizacja'!H21</f>
        <v>2337118.9299999997</v>
      </c>
      <c r="J14" s="35">
        <v>0</v>
      </c>
    </row>
    <row r="15" spans="1:10" ht="19.5" customHeight="1">
      <c r="A15" s="238"/>
      <c r="B15" s="239"/>
      <c r="C15" s="230"/>
      <c r="D15" s="240"/>
      <c r="E15" s="233"/>
      <c r="F15" s="234"/>
      <c r="G15" s="237"/>
      <c r="H15" s="35">
        <v>0</v>
      </c>
      <c r="I15" s="54">
        <f>'[1]Kanalizacja'!I21+200000</f>
        <v>511615.858</v>
      </c>
      <c r="J15" s="35">
        <v>0</v>
      </c>
    </row>
    <row r="16" spans="1:10" ht="19.5" customHeight="1">
      <c r="A16" s="244">
        <v>600</v>
      </c>
      <c r="B16" s="245" t="s">
        <v>367</v>
      </c>
      <c r="C16" s="228" t="s">
        <v>368</v>
      </c>
      <c r="D16" s="228" t="s">
        <v>367</v>
      </c>
      <c r="E16" s="248" t="s">
        <v>365</v>
      </c>
      <c r="F16" s="234">
        <f>H16+H17+H18+H19+I16+I17+I18+I19+J16+J17+J18+J19+G16</f>
        <v>209619.16</v>
      </c>
      <c r="G16" s="235">
        <f>'[1]Mostek'!D10</f>
        <v>9000</v>
      </c>
      <c r="H16" s="35">
        <f>'[1]Mostek'!G53</f>
        <v>1000</v>
      </c>
      <c r="I16" s="54">
        <f>'[1]Mostek'!K19</f>
        <v>42323.832</v>
      </c>
      <c r="J16" s="35">
        <v>0</v>
      </c>
    </row>
    <row r="17" spans="1:10" ht="19.5" customHeight="1">
      <c r="A17" s="244"/>
      <c r="B17" s="246"/>
      <c r="C17" s="229"/>
      <c r="D17" s="229"/>
      <c r="E17" s="249"/>
      <c r="F17" s="234"/>
      <c r="G17" s="236"/>
      <c r="H17" s="35">
        <v>0</v>
      </c>
      <c r="I17" s="54">
        <v>0</v>
      </c>
      <c r="J17" s="35">
        <v>0</v>
      </c>
    </row>
    <row r="18" spans="1:10" ht="19.5" customHeight="1">
      <c r="A18" s="243">
        <v>60016</v>
      </c>
      <c r="B18" s="246"/>
      <c r="C18" s="229"/>
      <c r="D18" s="229"/>
      <c r="E18" s="248" t="s">
        <v>366</v>
      </c>
      <c r="F18" s="234"/>
      <c r="G18" s="236"/>
      <c r="H18" s="35">
        <f>'[1]Mostek'!H53</f>
        <v>3500</v>
      </c>
      <c r="I18" s="54">
        <f>'[1]Mostek'!H82</f>
        <v>134133.412</v>
      </c>
      <c r="J18" s="35">
        <v>0</v>
      </c>
    </row>
    <row r="19" spans="1:10" ht="19.5" customHeight="1">
      <c r="A19" s="243"/>
      <c r="B19" s="247"/>
      <c r="C19" s="230"/>
      <c r="D19" s="230"/>
      <c r="E19" s="249"/>
      <c r="F19" s="234"/>
      <c r="G19" s="237"/>
      <c r="H19" s="35">
        <f>'[1]Mostek'!I53</f>
        <v>500</v>
      </c>
      <c r="I19" s="54">
        <f>'[1]Mostek'!I82</f>
        <v>19161.916</v>
      </c>
      <c r="J19" s="35">
        <v>0</v>
      </c>
    </row>
    <row r="20" spans="1:10" ht="19.5" customHeight="1">
      <c r="A20" s="238" t="s">
        <v>302</v>
      </c>
      <c r="B20" s="239" t="s">
        <v>369</v>
      </c>
      <c r="C20" s="240" t="s">
        <v>370</v>
      </c>
      <c r="D20" s="240" t="s">
        <v>369</v>
      </c>
      <c r="E20" s="233" t="s">
        <v>365</v>
      </c>
      <c r="F20" s="234">
        <f>H20+H21+H22+H23+I20+I21+I22+I23+J20+J21+J22+J23+G20</f>
        <v>206649.85</v>
      </c>
      <c r="G20" s="235">
        <f>'[1]Boisko'!E10</f>
        <v>13140</v>
      </c>
      <c r="H20" s="35">
        <v>0</v>
      </c>
      <c r="I20" s="54">
        <f>'[1]Boisko'!G25-'[1]Boisko'!G10</f>
        <v>38702.85</v>
      </c>
      <c r="J20" s="35">
        <v>0</v>
      </c>
    </row>
    <row r="21" spans="1:10" ht="19.5" customHeight="1">
      <c r="A21" s="238"/>
      <c r="B21" s="239"/>
      <c r="C21" s="240"/>
      <c r="D21" s="240"/>
      <c r="E21" s="233"/>
      <c r="F21" s="234"/>
      <c r="G21" s="236"/>
      <c r="H21" s="35">
        <v>0</v>
      </c>
      <c r="I21" s="54">
        <v>0</v>
      </c>
      <c r="J21" s="35">
        <v>0</v>
      </c>
    </row>
    <row r="22" spans="1:10" ht="19.5" customHeight="1">
      <c r="A22" s="238" t="s">
        <v>205</v>
      </c>
      <c r="B22" s="239"/>
      <c r="C22" s="240"/>
      <c r="D22" s="240"/>
      <c r="E22" s="233" t="s">
        <v>366</v>
      </c>
      <c r="F22" s="234"/>
      <c r="G22" s="236"/>
      <c r="H22" s="35">
        <v>0</v>
      </c>
      <c r="I22" s="54">
        <f>'[1]Boisko'!H25</f>
        <v>154807</v>
      </c>
      <c r="J22" s="35">
        <v>0</v>
      </c>
    </row>
    <row r="23" spans="1:10" ht="19.5" customHeight="1">
      <c r="A23" s="238"/>
      <c r="B23" s="239"/>
      <c r="C23" s="240"/>
      <c r="D23" s="240"/>
      <c r="E23" s="233"/>
      <c r="F23" s="234"/>
      <c r="G23" s="237"/>
      <c r="H23" s="35">
        <v>0</v>
      </c>
      <c r="I23" s="55">
        <v>0</v>
      </c>
      <c r="J23" s="35">
        <v>0</v>
      </c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.75">
      <c r="A25" s="29"/>
      <c r="B25" s="29"/>
      <c r="C25" s="29"/>
      <c r="D25" s="29"/>
      <c r="E25" s="29"/>
      <c r="F25" s="36"/>
      <c r="G25" s="36"/>
      <c r="H25" s="29"/>
      <c r="I25" s="29"/>
      <c r="J25" s="29"/>
    </row>
    <row r="26" spans="1:10" ht="12.75">
      <c r="A26" s="251"/>
      <c r="B26" s="251"/>
      <c r="C26" s="251"/>
      <c r="D26" s="251"/>
      <c r="E26" s="251"/>
      <c r="F26" s="251"/>
      <c r="G26" s="251"/>
      <c r="H26" s="251"/>
      <c r="I26" s="251"/>
      <c r="J26" s="251"/>
    </row>
    <row r="27" spans="1:10" ht="12.75">
      <c r="A27" s="251"/>
      <c r="B27" s="251"/>
      <c r="C27" s="251"/>
      <c r="D27" s="251"/>
      <c r="E27" s="251"/>
      <c r="F27" s="251"/>
      <c r="G27" s="251"/>
      <c r="H27" s="251"/>
      <c r="I27" s="251"/>
      <c r="J27" s="251"/>
    </row>
    <row r="28" spans="1:10" ht="12.75">
      <c r="A28" s="251"/>
      <c r="B28" s="251"/>
      <c r="C28" s="251"/>
      <c r="D28" s="251"/>
      <c r="E28" s="251"/>
      <c r="F28" s="251"/>
      <c r="G28" s="251"/>
      <c r="H28" s="251"/>
      <c r="I28" s="251"/>
      <c r="J28" s="251"/>
    </row>
    <row r="29" spans="1:10" ht="12.75">
      <c r="A29" s="251"/>
      <c r="B29" s="251"/>
      <c r="C29" s="251"/>
      <c r="D29" s="251"/>
      <c r="E29" s="251"/>
      <c r="F29" s="251"/>
      <c r="G29" s="251"/>
      <c r="H29" s="251"/>
      <c r="I29" s="251"/>
      <c r="J29" s="251"/>
    </row>
    <row r="30" spans="1:10" ht="12.75">
      <c r="A30" s="251"/>
      <c r="B30" s="251"/>
      <c r="C30" s="251"/>
      <c r="D30" s="251"/>
      <c r="E30" s="251"/>
      <c r="F30" s="251"/>
      <c r="G30" s="251"/>
      <c r="H30" s="251"/>
      <c r="I30" s="251"/>
      <c r="J30" s="251"/>
    </row>
    <row r="31" spans="1:10" ht="12.75">
      <c r="A31" s="251"/>
      <c r="B31" s="251"/>
      <c r="C31" s="251"/>
      <c r="D31" s="251"/>
      <c r="E31" s="251"/>
      <c r="F31" s="251"/>
      <c r="G31" s="251"/>
      <c r="H31" s="251"/>
      <c r="I31" s="251"/>
      <c r="J31" s="251"/>
    </row>
    <row r="32" spans="1:10" ht="12.75">
      <c r="A32" s="251"/>
      <c r="B32" s="251"/>
      <c r="C32" s="251"/>
      <c r="D32" s="251"/>
      <c r="E32" s="251"/>
      <c r="F32" s="251"/>
      <c r="G32" s="251"/>
      <c r="H32" s="251"/>
      <c r="I32" s="251"/>
      <c r="J32" s="251"/>
    </row>
    <row r="33" spans="1:10" ht="12.75">
      <c r="A33" s="251"/>
      <c r="B33" s="251"/>
      <c r="C33" s="251"/>
      <c r="D33" s="251"/>
      <c r="E33" s="251"/>
      <c r="F33" s="251"/>
      <c r="G33" s="251"/>
      <c r="H33" s="251"/>
      <c r="I33" s="251"/>
      <c r="J33" s="251"/>
    </row>
  </sheetData>
  <mergeCells count="43">
    <mergeCell ref="A26:J33"/>
    <mergeCell ref="A22:A23"/>
    <mergeCell ref="E22:E23"/>
    <mergeCell ref="A20:A21"/>
    <mergeCell ref="B20:B23"/>
    <mergeCell ref="D20:D23"/>
    <mergeCell ref="C20:C23"/>
    <mergeCell ref="E20:E21"/>
    <mergeCell ref="F16:F19"/>
    <mergeCell ref="H9:J9"/>
    <mergeCell ref="F20:F23"/>
    <mergeCell ref="G20:G23"/>
    <mergeCell ref="G16:G19"/>
    <mergeCell ref="A18:A19"/>
    <mergeCell ref="A16:A17"/>
    <mergeCell ref="B16:B19"/>
    <mergeCell ref="E16:E17"/>
    <mergeCell ref="E18:E19"/>
    <mergeCell ref="D16:D19"/>
    <mergeCell ref="A5:J5"/>
    <mergeCell ref="G1:H1"/>
    <mergeCell ref="I1:J1"/>
    <mergeCell ref="G2:J2"/>
    <mergeCell ref="G3:J3"/>
    <mergeCell ref="B9:C9"/>
    <mergeCell ref="B10:B11"/>
    <mergeCell ref="C10:C11"/>
    <mergeCell ref="D10:D11"/>
    <mergeCell ref="A12:A13"/>
    <mergeCell ref="B12:B15"/>
    <mergeCell ref="C12:C15"/>
    <mergeCell ref="D12:D15"/>
    <mergeCell ref="A14:A15"/>
    <mergeCell ref="B7:F7"/>
    <mergeCell ref="C16:C19"/>
    <mergeCell ref="G7:I7"/>
    <mergeCell ref="F10:F11"/>
    <mergeCell ref="G10:G11"/>
    <mergeCell ref="H10:J10"/>
    <mergeCell ref="E12:E13"/>
    <mergeCell ref="F12:F15"/>
    <mergeCell ref="G12:G15"/>
    <mergeCell ref="E14:E15"/>
  </mergeCells>
  <printOptions/>
  <pageMargins left="0.7874015748031497" right="0.7874015748031497" top="0.5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K</cp:lastModifiedBy>
  <cp:lastPrinted>2006-01-05T06:34:27Z</cp:lastPrinted>
  <dcterms:created xsi:type="dcterms:W3CDTF">1997-02-26T13:46:56Z</dcterms:created>
  <dcterms:modified xsi:type="dcterms:W3CDTF">2007-03-07T08:52:24Z</dcterms:modified>
  <cp:category/>
  <cp:version/>
  <cp:contentType/>
  <cp:contentStatus/>
</cp:coreProperties>
</file>