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954" firstSheet="2" activeTab="12"/>
  </bookViews>
  <sheets>
    <sheet name="Dochody" sheetId="1" r:id="rId1"/>
    <sheet name="Wydatki" sheetId="2" r:id="rId2"/>
    <sheet name="RAZEM" sheetId="3" r:id="rId3"/>
    <sheet name="Zad.zlecone" sheetId="4" r:id="rId4"/>
    <sheet name="Układ wyk.Doch." sheetId="5" r:id="rId5"/>
    <sheet name="Układ wyk.Wyd." sheetId="6" r:id="rId6"/>
    <sheet name="Zad.zlec.-doch." sheetId="7" r:id="rId7"/>
    <sheet name="Zad.zlec-wyd." sheetId="8" r:id="rId8"/>
    <sheet name="SZKOŁA" sheetId="9" r:id="rId9"/>
    <sheet name="GOPS" sheetId="10" r:id="rId10"/>
    <sheet name="ŚDS" sheetId="11" r:id="rId11"/>
    <sheet name="Biblioteka" sheetId="12" r:id="rId12"/>
    <sheet name="Zasilenia" sheetId="13" r:id="rId13"/>
    <sheet name="Arkusz1" sheetId="14" r:id="rId14"/>
  </sheets>
  <externalReferences>
    <externalReference r:id="rId17"/>
  </externalReferences>
  <definedNames>
    <definedName name="_xlnm.Print_Area" localSheetId="0">'Dochody'!$A$1:$I$195</definedName>
    <definedName name="_xlnm.Print_Area" localSheetId="9">'GOPS'!$A$1:$H$47</definedName>
    <definedName name="_xlnm.Print_Area" localSheetId="10">'ŚDS'!$A$1:$H$22</definedName>
    <definedName name="_xlnm.Print_Area" localSheetId="4">'Układ wyk.Doch.'!$A$1:$I$195</definedName>
    <definedName name="_xlnm.Print_Area" localSheetId="5">'Układ wyk.Wyd.'!$A$1:$I$400</definedName>
    <definedName name="_xlnm.Print_Area" localSheetId="1">'Wydatki'!$A$1:$J$722</definedName>
    <definedName name="_xlnm.Print_Area" localSheetId="6">'Zad.zlec.-doch.'!$A$1:$I$83</definedName>
    <definedName name="_xlnm.Print_Area" localSheetId="3">'Zad.zlecone'!$A$1:$I$51</definedName>
    <definedName name="_xlnm.Print_Area" localSheetId="7">'Zad.zlec-wyd.'!$A$1:$I$107</definedName>
    <definedName name="_xlnm.Print_Area" localSheetId="12">'Zasilenia'!$A$1:$J$62</definedName>
  </definedNames>
  <calcPr fullCalcOnLoad="1"/>
</workbook>
</file>

<file path=xl/sharedStrings.xml><?xml version="1.0" encoding="utf-8"?>
<sst xmlns="http://schemas.openxmlformats.org/spreadsheetml/2006/main" count="2245" uniqueCount="875">
  <si>
    <t>zakup paliwa, oleju napędowego</t>
  </si>
  <si>
    <t>badania techniczne samochodów pożarniczych</t>
  </si>
  <si>
    <t>ubezpieczenie samochodów pożarniczych</t>
  </si>
  <si>
    <t xml:space="preserve">ubezpieczenie remiz strażackich </t>
  </si>
  <si>
    <t>ubezpieczenie strażaków</t>
  </si>
  <si>
    <t>ekwiwalent dla strażaków za udział w akcjach ratowniczo - gaśniczych</t>
  </si>
  <si>
    <t>delegacje służbowe</t>
  </si>
  <si>
    <t>zakup środków konserwujących do samochodów pożarniczych</t>
  </si>
  <si>
    <t>uzupełnienie apteczek medycznych</t>
  </si>
  <si>
    <t>zakup części do remontu samochodów i pomp</t>
  </si>
  <si>
    <t xml:space="preserve">remont samochodów pożarniczych i sprzętu </t>
  </si>
  <si>
    <t>abonament, rozmowy telefoniczne</t>
  </si>
  <si>
    <t>prenumerata czasopisma „Strażak”</t>
  </si>
  <si>
    <t>badanie instalacji elektrycznej remiz</t>
  </si>
  <si>
    <t xml:space="preserve">zakup materiałów szkoleniowych </t>
  </si>
  <si>
    <t>badania lekarskie strażaków</t>
  </si>
  <si>
    <t>umowy zlecenia kierowców, gospodarza, komendanta gminnego</t>
  </si>
  <si>
    <t>składki ZUS od umów zlecenia i na Fundusz pracy</t>
  </si>
  <si>
    <t>Obrona cywilna</t>
  </si>
  <si>
    <t>konserwacja sprzętu</t>
  </si>
  <si>
    <t>zakup papieru, druków</t>
  </si>
  <si>
    <t>usługi pocztowe</t>
  </si>
  <si>
    <t>Obsługa papierów wartościowych, kredytów i pożyczek</t>
  </si>
  <si>
    <t>odsetki od pożyczki z WFOŚ i GW</t>
  </si>
  <si>
    <t>Rezerwy ogólne i celowe</t>
  </si>
  <si>
    <t>Szkoły podstawowe</t>
  </si>
  <si>
    <t>Pobór podatków, opłat i niepodatkowych należności budżetowych</t>
  </si>
  <si>
    <t>Pomoc materialna dla uczniów</t>
  </si>
  <si>
    <t>zakup materiałów i wyposażenie do świetlic wiejskich</t>
  </si>
  <si>
    <t xml:space="preserve">   </t>
  </si>
  <si>
    <t xml:space="preserve">wynagrodzenia  osobowe 3 etaty                              </t>
  </si>
  <si>
    <t xml:space="preserve">Festyn Gminny "Na Jagody" </t>
  </si>
  <si>
    <t>Razem rozdział</t>
  </si>
  <si>
    <t xml:space="preserve">wpływy  ze sprzedaży  mienia  komunalnego (p.Popławska,p.Chyła) </t>
  </si>
  <si>
    <t>energia elektryczna (za budynek w Wycinkach i b. Posterunek Policji)</t>
  </si>
  <si>
    <t>opracowanie wycen dla nieruchomości przez rzeczoznawcę w celu naliczenia opłaty jednorazowej (renta planistyczna)</t>
  </si>
  <si>
    <t>wynagrodzenia  osobowe</t>
  </si>
  <si>
    <t>energia elektryczna i woda</t>
  </si>
  <si>
    <t>Kwoty</t>
  </si>
  <si>
    <t xml:space="preserve">Załącznik nr 1 </t>
  </si>
  <si>
    <t>Razem dział</t>
  </si>
  <si>
    <t>Restrukturyzacja i modernizacja sektora żywnościowego oraz rozwój obszarów wiejskich</t>
  </si>
  <si>
    <t>DZIAŁ 700 - GOSPODARKA MIESZKANIOWA</t>
  </si>
  <si>
    <t>wpływy z opłaty za zajęcie pasa drogowego</t>
  </si>
  <si>
    <t>Udziały gmin w podatk. stanowiących dochód budż. państwa</t>
  </si>
  <si>
    <t>wpływy z usług (wyciąg z planów zagospodarowania przestrzennego gminy oraz Studium Uwarunkowań, ksero, siłownia, wynajem samochodów)</t>
  </si>
  <si>
    <t>Zasiłki i pomoc w naturze oraz składki na ubezp. społeczne - dotacje:</t>
  </si>
  <si>
    <t xml:space="preserve">rekompensata utraconych przez gminę dochodów w podatkach i opłatach lokalnych na skutek zwolnień (przekazuje PFRON) </t>
  </si>
  <si>
    <t xml:space="preserve">środki na dofinansowanie inwestycji - budowa kanalizacji i wodociągu w Osieku </t>
  </si>
  <si>
    <t>budowa mostku w Kasparusie - dokończenie inwestycji</t>
  </si>
  <si>
    <t>Drogi publiczne gminne</t>
  </si>
  <si>
    <t>801</t>
  </si>
  <si>
    <t>wydatki inwestycyjne (środki własne, środki z funduszy unijnych)</t>
  </si>
  <si>
    <t>zakup wodomierzy (40 szt.)</t>
  </si>
  <si>
    <t>opłata za umieszczenie w pasie drogowym sieci wodociągowej</t>
  </si>
  <si>
    <t>zakup nowej pompy</t>
  </si>
  <si>
    <t>zakup oleju napędowego do agregatu,</t>
  </si>
  <si>
    <t xml:space="preserve">zakup: taczki, skrzynki narzędziowej i kluczy, garażu blaszanego dla agregatu prądotwórczego, farb do malowania reaktora i wnętrz budynków, 3 gaśnic,  </t>
  </si>
  <si>
    <t>wybudowanie wiaty dla przyczepy</t>
  </si>
  <si>
    <t>zainstalowanie alarmu</t>
  </si>
  <si>
    <t>zakup żurawika, wyciągarki do przepompowni ścieków surowych</t>
  </si>
  <si>
    <t xml:space="preserve">zainstalowanie kosza, sond pływakowych </t>
  </si>
  <si>
    <t>czyszczenie KRU i PŚS z piasku</t>
  </si>
  <si>
    <t>wyposażenie budynku obsługi w szafki</t>
  </si>
  <si>
    <t>szkolenia i seminaria rolnicze</t>
  </si>
  <si>
    <t xml:space="preserve">wynagrodzenia osobowe 2 etaty pracowników gospodarczych </t>
  </si>
  <si>
    <t>zakup i montaż 2 wiat przystankowych</t>
  </si>
  <si>
    <t>ustawienie kabin TOI-TOI przy plażach nad jez. Kałębie i Czarne</t>
  </si>
  <si>
    <t>zagospodarowanie plaży w Osieku przy ul. Rybackiej</t>
  </si>
  <si>
    <t xml:space="preserve">naprawa i konserwacja pomostów (Trzebiechowo, Radogoszcz, Głuche, Osiek - jez. Czarne, Kałębie) </t>
  </si>
  <si>
    <t>usługi telekomunikacyjne</t>
  </si>
  <si>
    <t>podróże służbowe krajowe</t>
  </si>
  <si>
    <t>zakup pomocy naukowych i książek</t>
  </si>
  <si>
    <t>zakup środków czystości i BHP dla pracowników</t>
  </si>
  <si>
    <t>Gimnazja</t>
  </si>
  <si>
    <t>podróże służbowe</t>
  </si>
  <si>
    <t>Dowożenie uczniów do szkół</t>
  </si>
  <si>
    <t>umowy zlecenia opiekunów dowozów</t>
  </si>
  <si>
    <t xml:space="preserve">naprawa samochodów </t>
  </si>
  <si>
    <t>zakup środków BHP dla pracowników</t>
  </si>
  <si>
    <t>Dokształcanie i doskonalenie nauczycieli</t>
  </si>
  <si>
    <t xml:space="preserve">dopłata do dokształcania nauczycieli </t>
  </si>
  <si>
    <t>delegacje nauczycieli wyjeżdżających na szkolenia i konferencje</t>
  </si>
  <si>
    <t>odpis na fundusz socjalny nauczycieli emerytów</t>
  </si>
  <si>
    <t>DZIAŁ  851  -  OCHRONA  ZDROWIA</t>
  </si>
  <si>
    <t xml:space="preserve">Programy profilaktyki zdrowotnej </t>
  </si>
  <si>
    <t>Przeciwdziałanie alkoholizmowi</t>
  </si>
  <si>
    <t>prelekcje, pogadanki, wynagrodzenie realizatora programu "II Elementarz"</t>
  </si>
  <si>
    <t>imprezy sportowe</t>
  </si>
  <si>
    <t>umowa zlecenie opiekuna świetlicy socjoterapeutycznej</t>
  </si>
  <si>
    <t>ogrzewanie świetlicy socjoterapeutycznej</t>
  </si>
  <si>
    <t>doposażenie świetlicy socjoterapeutycznej i świetlic środowiskowych</t>
  </si>
  <si>
    <t>modernizacja istniejących świetlic i terenów przyległych do świetlic</t>
  </si>
  <si>
    <t>koszty lecznictwa i profilaktyki, badanie przez biegłych</t>
  </si>
  <si>
    <t>realizacja programów zdrowotnych w zakresie terapii uzależnień</t>
  </si>
  <si>
    <t>koszty delegacji służbowych</t>
  </si>
  <si>
    <t>wypoczynek letni i zimowy, wycieczki dla dzieci i młodzieży</t>
  </si>
  <si>
    <t>Ośrodki wsparcia</t>
  </si>
  <si>
    <t>wynagrodzenia osobowe</t>
  </si>
  <si>
    <t>umowy zlecenia - konsultacje psychologiczne</t>
  </si>
  <si>
    <t>materiały do zajęć terapeutycznych, środki czystości</t>
  </si>
  <si>
    <t>zakup oleju opałowego</t>
  </si>
  <si>
    <t>najem samochodu na przejazdy osób</t>
  </si>
  <si>
    <t>energia elektryczna, woda</t>
  </si>
  <si>
    <t>ubezpieczenie sprzętu i osób</t>
  </si>
  <si>
    <t xml:space="preserve">abonament internetowy </t>
  </si>
  <si>
    <t xml:space="preserve">abonament i rozmowy telefoniczne </t>
  </si>
  <si>
    <t xml:space="preserve">środki BHP dla pracowników </t>
  </si>
  <si>
    <t>budowa pomostu i zagospodarowanie plaży w Wycinkach</t>
  </si>
  <si>
    <t>utrzymanie grobów wojennych - dotacja</t>
  </si>
  <si>
    <t xml:space="preserve">wynagrodzenia od wypłaconych świadczeń </t>
  </si>
  <si>
    <t xml:space="preserve">składki na Fundusz Pracy </t>
  </si>
  <si>
    <t>Składki na ubezpieczenie zdrowotne za osoby pobierające niektóre świadczenia z pomocy społecznej oraz niektóre świadczenia rodzinne</t>
  </si>
  <si>
    <t>składki na ubezpieczenie zdrowotne za osoby pobierające niektóre świadczenia z pomocy społecznej oraz niektóre świadczenia rodzinne</t>
  </si>
  <si>
    <t xml:space="preserve">środki własne z budżetu gminy </t>
  </si>
  <si>
    <t>Dodatki mieszkaniowe</t>
  </si>
  <si>
    <t>dodatki mieszkaniowe</t>
  </si>
  <si>
    <t>Ośrodki pomocy społecznej</t>
  </si>
  <si>
    <t>materiały biurowe i druki</t>
  </si>
  <si>
    <t>delegacje służbowe i szkolenia</t>
  </si>
  <si>
    <t>delegacje służbowe (studia 2 pracowników)</t>
  </si>
  <si>
    <t>środki higieny i czyszczące do biura</t>
  </si>
  <si>
    <t>abonament i rozmowy telefoniczne</t>
  </si>
  <si>
    <t>wiązanki okolicznościowe dla jubilatów</t>
  </si>
  <si>
    <t>opłaty pocztowe</t>
  </si>
  <si>
    <t>naprawa urządzeń biurowych oraz zakup części zamiennych</t>
  </si>
  <si>
    <t>Wpływy z podatków od osób prawnych</t>
  </si>
  <si>
    <t>Wpływy z podatków od osób fizycznych</t>
  </si>
  <si>
    <t>Wpływy i innych opłat stanowiących dochody jst</t>
  </si>
  <si>
    <t>koszty wyjazdu w teren samochodem służbowym</t>
  </si>
  <si>
    <t>ubezpieczenie wyposażenia</t>
  </si>
  <si>
    <t>wywóz nieczystości</t>
  </si>
  <si>
    <t>obsługa informatyczna</t>
  </si>
  <si>
    <t>abonament RTV</t>
  </si>
  <si>
    <t>Usługi opiekuńcze i specjalistyczne usługi opiekuńcze</t>
  </si>
  <si>
    <t>umowa na usługi opiekuńcze</t>
  </si>
  <si>
    <t xml:space="preserve">dożywianie uczniów - program rządowy </t>
  </si>
  <si>
    <t>paczki dla osób samotnych</t>
  </si>
  <si>
    <t>Dokształcania i doskonalenie nauczycieli</t>
  </si>
  <si>
    <t>składka na Fundusz Pracy</t>
  </si>
  <si>
    <t>odzież robocza i ochronna</t>
  </si>
  <si>
    <t>udostępnienie dla celów publicznych toalet WC w „Gospodzie Wczasowej”</t>
  </si>
  <si>
    <t>paliwo do samochodu służb.- wywóz śmieci z koszy ulicznych i targowiska</t>
  </si>
  <si>
    <t>Oświetlenie ulic, placów i dróg</t>
  </si>
  <si>
    <t>Wpływy i wydatki związane z gromadzeniem środków z opłat i kar za korzystanie ze środowiska</t>
  </si>
  <si>
    <t>DZIAŁ 921  –  KULTURA I OCHRONA DZIEDZICTWA NARODOWEGO</t>
  </si>
  <si>
    <t>Pozostałe zadania w zakresie kultury</t>
  </si>
  <si>
    <t>energia elektryczna w świetlicach</t>
  </si>
  <si>
    <t>umowa zlecenie</t>
  </si>
  <si>
    <t>Biblioteki</t>
  </si>
  <si>
    <t xml:space="preserve">energia elektryczna </t>
  </si>
  <si>
    <t xml:space="preserve">prowizje bankowe </t>
  </si>
  <si>
    <t xml:space="preserve">prentumerata czasopism </t>
  </si>
  <si>
    <t xml:space="preserve">zakup kserokopiarki </t>
  </si>
  <si>
    <t xml:space="preserve">ubezpieczenie budynków i wyposażenia </t>
  </si>
  <si>
    <t xml:space="preserve">zakup znaczków pocztowych </t>
  </si>
  <si>
    <t xml:space="preserve">zakup opału </t>
  </si>
  <si>
    <t xml:space="preserve">zakup książek </t>
  </si>
  <si>
    <t>delegacje oraz zwrot kosztów przejazdu na studia pracownika</t>
  </si>
  <si>
    <t>zakup druków, materiałów biurowych i środków czystości, środków BHP</t>
  </si>
  <si>
    <t>opieka autorska programu LIBRA</t>
  </si>
  <si>
    <t xml:space="preserve">organizacja ferii zimowych, zajęć podczs wakacji dla dzieci: </t>
  </si>
  <si>
    <t xml:space="preserve">    "Mikołajki", "Andrzejki", konkursy, prelekcje, wystawy </t>
  </si>
  <si>
    <t xml:space="preserve">Obiekty sportowe </t>
  </si>
  <si>
    <t>Zadania w zakresie kultury fizycznej i sportu</t>
  </si>
  <si>
    <t>umowa zlecenie na prowadzenie zajęć w siłowni</t>
  </si>
  <si>
    <t xml:space="preserve">RAZEM  WYDATKI: </t>
  </si>
  <si>
    <t>z dnia 16.01.2007r.</t>
  </si>
  <si>
    <t>Plan wydatków Gminnej Biblioteki Publicznej na 2007 rok</t>
  </si>
  <si>
    <t>archiwizacja dokumentów</t>
  </si>
  <si>
    <t>dowóz uczniów: na trasie Osiek – Lisówko, Udzierz, Bukowiny, Recice</t>
  </si>
  <si>
    <t>program przeciwdziałania narkomanii</t>
  </si>
  <si>
    <t>wynagrodzenia osobowe 1,5 etatu</t>
  </si>
  <si>
    <t xml:space="preserve">aktualizacja dostępu do bazy programu prawnego Legalis </t>
  </si>
  <si>
    <t>przegląd techniczny i instalacji elektrycznej w budynkach gminnych</t>
  </si>
  <si>
    <t xml:space="preserve">konserwacja oświetlenia </t>
  </si>
  <si>
    <t>DZIAŁ 600  - TRANSPORT I ŁĄCZNOŚĆ</t>
  </si>
  <si>
    <t>do Uchwały Rady Gminy Osiek IV/12/2006</t>
  </si>
  <si>
    <t>z dnia 28.12.2006r.</t>
  </si>
  <si>
    <t xml:space="preserve">  do Uchwały Rady Gminy Osiek Nr IV/12/2006</t>
  </si>
  <si>
    <t>ubezpieczenie pojazdów (Renault Master, Renault Trafic)</t>
  </si>
  <si>
    <t>przegląd techniczny samochodów (Renault Master, Renault Trafic)</t>
  </si>
  <si>
    <t>Oddziały przedszkolne w szkołach podstawowych</t>
  </si>
  <si>
    <t>dodatki wiejskie i mieszkaniowe dla nauczycieli</t>
  </si>
  <si>
    <t>wycieczka klas "0" - usługi przewozowe</t>
  </si>
  <si>
    <t>zakup środków czystości i odzieży ochronnej, środków BHP</t>
  </si>
  <si>
    <t>zakup materiałów kancelaryjnych, druków, materiałów eksploatacyjnych urządzeń biurowych</t>
  </si>
  <si>
    <t>600</t>
  </si>
  <si>
    <t>758</t>
  </si>
  <si>
    <t>900</t>
  </si>
  <si>
    <t>926</t>
  </si>
  <si>
    <t xml:space="preserve">Pozostała działalność </t>
  </si>
  <si>
    <t>odnowienie mogiły zbiorowej przy drodze do Kasparusa</t>
  </si>
  <si>
    <t>851</t>
  </si>
  <si>
    <t>60016</t>
  </si>
  <si>
    <t>wydatki inwestycyjne - dokumentacja na budowę przepompowni w Lisówku</t>
  </si>
  <si>
    <t>wydatki inwestycyjne - tereny rekreacyjne w Kasparusie - zagospodarowanie terenu wokół boiska asfaltowego</t>
  </si>
  <si>
    <t>prenumerata czasopism, znaczki pocztowe</t>
  </si>
  <si>
    <t>remont, przegląd, rejestracja NYSY</t>
  </si>
  <si>
    <t>przegląd  kserokopiarek i drukarek</t>
  </si>
  <si>
    <t xml:space="preserve">usługi internetowe </t>
  </si>
  <si>
    <t>prowizje bankowe</t>
  </si>
  <si>
    <t>zakup środków czystości, środków BHP</t>
  </si>
  <si>
    <t xml:space="preserve">przegląd kserokopiarek i drukarek </t>
  </si>
  <si>
    <t>przegląd gaśnic</t>
  </si>
  <si>
    <t>dokumentacja geodezyjna i sądowa potrzebna do sprzedaży</t>
  </si>
  <si>
    <t xml:space="preserve">    wydatki bieżące</t>
  </si>
  <si>
    <t>Świadczenia rodzinne, zaliczka alimentacyjna oraz składki na ubezp.emerytalne i rentowe z ubezp.społ.</t>
  </si>
  <si>
    <t>Świadczenia rodzinne, zaliczka alimentacyjna oraz składki na ubezp. emerytalne i rentowe</t>
  </si>
  <si>
    <t>dezynfekcja ksiąg USC</t>
  </si>
  <si>
    <t>zawody Powiatowe OSP</t>
  </si>
  <si>
    <t xml:space="preserve">Zarząd Powiatowy - organizacja </t>
  </si>
  <si>
    <t>szkolenie szeregowców</t>
  </si>
  <si>
    <r>
      <t>Załącznik  Nr 6</t>
    </r>
    <r>
      <rPr>
        <sz val="10"/>
        <rFont val="Arial CE"/>
        <family val="0"/>
      </rPr>
      <t xml:space="preserve">                                      
</t>
    </r>
  </si>
  <si>
    <t>dofinansowanie przedszkola (mieszkańcy gminy, którzy uczęszczają do przedszkola w innej gminie)</t>
  </si>
  <si>
    <t>wydatki osobowe niezaliczone do wynagrodzeń</t>
  </si>
  <si>
    <t>zakup środków czystości i środków BHP</t>
  </si>
  <si>
    <t>zakup węgla do kuchni</t>
  </si>
  <si>
    <t>zakup pomocy naukowych i dydaktycznych</t>
  </si>
  <si>
    <t>wywóz nieczystości stałych i płynnych</t>
  </si>
  <si>
    <t xml:space="preserve">prowizje bankowe i pozostałe usługi </t>
  </si>
  <si>
    <t xml:space="preserve">zakup środków żywności </t>
  </si>
  <si>
    <t>zakup biletów miesięcznych</t>
  </si>
  <si>
    <t>zakup pomocy naukowych, dydaktycznych, książek, zabawek</t>
  </si>
  <si>
    <t>Plan na 2007</t>
  </si>
  <si>
    <t>kwota podstawowa            262 773</t>
  </si>
  <si>
    <t xml:space="preserve">Cmentarze </t>
  </si>
  <si>
    <t>??</t>
  </si>
  <si>
    <t>segregacja surowców wtórnych i ich wywóz (szkło, plastiki)</t>
  </si>
  <si>
    <t>Zwalczanie narkomanii</t>
  </si>
  <si>
    <t>01036</t>
  </si>
  <si>
    <t>Podróże służbowe krajowe</t>
  </si>
  <si>
    <t xml:space="preserve">    </t>
  </si>
  <si>
    <t>wpływy z tytułu jednorazowej opłaty w związku ze wzrostem wartości  nieruchomości (renta planistyczna)</t>
  </si>
  <si>
    <t>zakup leków do apteczek szkolnych</t>
  </si>
  <si>
    <t>zakup wykładzin (tarkiet)</t>
  </si>
  <si>
    <t>zakup terakoty na korytarz (biały budynek)</t>
  </si>
  <si>
    <t xml:space="preserve">malowanie pomieszczeń szkolnych </t>
  </si>
  <si>
    <t>remont oświetlenia (biały budynek)</t>
  </si>
  <si>
    <t xml:space="preserve">przegląd gaśnic </t>
  </si>
  <si>
    <t xml:space="preserve">usługi kominiarskie, przeglądy kominów </t>
  </si>
  <si>
    <t>opłaty RTV</t>
  </si>
  <si>
    <t>ubezpieczenie NYSY GAD 5914</t>
  </si>
  <si>
    <t>wpływy ze sprzedaży mienia gminnego (mieszkanie w budynku poszkolnym w Jeżewnicy, działki w Jeżewnicy i Bukowinach)</t>
  </si>
  <si>
    <t>wymiana złoża filtrującego</t>
  </si>
  <si>
    <t>zakup sprzętu i środków (ptasia grypa)</t>
  </si>
  <si>
    <t>kwota uzupełniająca           311 172</t>
  </si>
  <si>
    <t>Przeznaczenie planowanych wydatków                                                                    w poszczególnych działach budżetu:</t>
  </si>
  <si>
    <t xml:space="preserve">Dochody  i  wydatki 
związane  z  realizacją  zadań  w  zakresie  administracji  rządowej     i  innych  zadań  zleconych  gminie  na 2007 rok </t>
  </si>
  <si>
    <t>zakup opału (olej opałowy)</t>
  </si>
  <si>
    <t>zakup mebli (stoły, szafki, krzesła)</t>
  </si>
  <si>
    <t>zakup wykładziny</t>
  </si>
  <si>
    <t>zakup huśtawek na plac zabaw</t>
  </si>
  <si>
    <t>montaż huśtawek</t>
  </si>
  <si>
    <t>remont orynnowania</t>
  </si>
  <si>
    <t xml:space="preserve">remont kanalizacji </t>
  </si>
  <si>
    <t>ZSP Osiek</t>
  </si>
  <si>
    <t>Miesięczne zasilenie</t>
  </si>
  <si>
    <t>Szkoły Podstawowe - wyprawka szkolna</t>
  </si>
  <si>
    <t>Oddziały przedszkolne przy szk.podst.</t>
  </si>
  <si>
    <t xml:space="preserve">Świetlice szkolne </t>
  </si>
  <si>
    <t>RAZEM:</t>
  </si>
  <si>
    <t>Subwencja</t>
  </si>
  <si>
    <t>Ogółem ZSP</t>
  </si>
  <si>
    <t>2.</t>
  </si>
  <si>
    <t xml:space="preserve">ŚDS Osiek </t>
  </si>
  <si>
    <t>Dotacja</t>
  </si>
  <si>
    <t>3.</t>
  </si>
  <si>
    <t>GOPS Osiek</t>
  </si>
  <si>
    <t>RAZEM</t>
  </si>
  <si>
    <t>Środki własne</t>
  </si>
  <si>
    <t>Świadczenia rodzinne</t>
  </si>
  <si>
    <t>Składki na ubezpiecznie</t>
  </si>
  <si>
    <t>Zasiłki i pomoc w naturze</t>
  </si>
  <si>
    <t>Usługi opiekuńcze</t>
  </si>
  <si>
    <t>Własne</t>
  </si>
  <si>
    <t>Zasilenia kont wydatków - 2007</t>
  </si>
  <si>
    <t>Dotacje</t>
  </si>
  <si>
    <t>4.</t>
  </si>
  <si>
    <t>Biblioteka</t>
  </si>
  <si>
    <t>Dotacja z budżetu gminy</t>
  </si>
  <si>
    <t>4750-1226</t>
  </si>
  <si>
    <t>4300-4490</t>
  </si>
  <si>
    <t>GOPS OSIEK</t>
  </si>
  <si>
    <t>POMOC SPOŁECZNA</t>
  </si>
  <si>
    <t>ŚDS OSIEK</t>
  </si>
  <si>
    <t>usługi kominiarskie, przegląd gaśnic,</t>
  </si>
  <si>
    <t>zakup wykładziny (tarkiet)</t>
  </si>
  <si>
    <t xml:space="preserve">zakup materiałów na zajęcia świetlicowe </t>
  </si>
  <si>
    <t>cmenatrze - dotacja celowa</t>
  </si>
  <si>
    <t>wynagrodzenia  osobowe 1, 1/2, 1/2  etatu, jubileusz 1 pracownika</t>
  </si>
  <si>
    <t>środki na fundusz wsparcia policji</t>
  </si>
  <si>
    <t>Gospodarka odpadami</t>
  </si>
  <si>
    <t>do Zarządzenia Wójta Gminy Nr 2/2007</t>
  </si>
  <si>
    <t>z dnia 16.01.2007r</t>
  </si>
  <si>
    <t>6338</t>
  </si>
  <si>
    <t>6339</t>
  </si>
  <si>
    <t>Dotacje celowe na realizację inwestycji</t>
  </si>
  <si>
    <t>TRANSPORT I ŁĄCZNOŚĆ</t>
  </si>
  <si>
    <t>4750-500</t>
  </si>
  <si>
    <t>4750</t>
  </si>
  <si>
    <t>4370</t>
  </si>
  <si>
    <t>4700</t>
  </si>
  <si>
    <t>4740</t>
  </si>
  <si>
    <t>Szkolenia pracowników niebędących członkami służby cywilnej</t>
  </si>
  <si>
    <t>Zakup materiałów papierniczych do sprzętu drukarskiego i urządzeń kserograficznych</t>
  </si>
  <si>
    <t>Zakup akcesoriów komputerowych, w tym programów i licencji</t>
  </si>
  <si>
    <t>4210-3000</t>
  </si>
  <si>
    <t>4740-4500</t>
  </si>
  <si>
    <t xml:space="preserve">4360-2000 </t>
  </si>
  <si>
    <t>4370-10000</t>
  </si>
  <si>
    <t>Opłaty z tyt.zakupu usług telekom.telef.stacjonarnej</t>
  </si>
  <si>
    <t>75404</t>
  </si>
  <si>
    <t>Komendy Wojewódzkie Policji</t>
  </si>
  <si>
    <t>Wpłaty jednostek na fundusz celowy</t>
  </si>
  <si>
    <t>3000</t>
  </si>
  <si>
    <t>???????</t>
  </si>
  <si>
    <t>4110-1200</t>
  </si>
  <si>
    <t>4120-200</t>
  </si>
  <si>
    <t>2320</t>
  </si>
  <si>
    <t>Dotacje celowe przekazane do powiatu na zadania bieżące realizowane na podstawie porozumień</t>
  </si>
  <si>
    <t>4110-300</t>
  </si>
  <si>
    <t>4300-800</t>
  </si>
  <si>
    <t>4410-1200</t>
  </si>
  <si>
    <t>4300-1400</t>
  </si>
  <si>
    <t>4210-2000</t>
  </si>
  <si>
    <t>4300-3300</t>
  </si>
  <si>
    <t>4740-2540</t>
  </si>
  <si>
    <t>4750-1000</t>
  </si>
  <si>
    <t>4210-27000</t>
  </si>
  <si>
    <t>4740-3000</t>
  </si>
  <si>
    <t>4210-1500</t>
  </si>
  <si>
    <t>4170-1000</t>
  </si>
  <si>
    <t>4170-1200</t>
  </si>
  <si>
    <t>4300-11000</t>
  </si>
  <si>
    <t>Wpływy z innych lokalnych opłat pobieranych przez jst na podstawie odrębnych ustaw</t>
  </si>
  <si>
    <t>DZIAŁALNOŚĆ USŁUGOWA</t>
  </si>
  <si>
    <t>71035</t>
  </si>
  <si>
    <t>2020</t>
  </si>
  <si>
    <t>Dotacje celowe z budżetu państwa na zadania bieżące realizowane przez gminę na podstawie porozumień z organami administracji rządowej</t>
  </si>
  <si>
    <t>2680</t>
  </si>
  <si>
    <t>Rekompensaty utraconych dochodów w podatkach i opłatach lokalnych</t>
  </si>
  <si>
    <t>4300-1000</t>
  </si>
  <si>
    <t>4210-1000</t>
  </si>
  <si>
    <t>6059</t>
  </si>
  <si>
    <t>4360</t>
  </si>
  <si>
    <t>Opłaty z tyt.zakupu usług telekom.telef.komórkowej</t>
  </si>
  <si>
    <t>6059-13500</t>
  </si>
  <si>
    <t>????</t>
  </si>
  <si>
    <t>6058-375000</t>
  </si>
  <si>
    <t>4300-4000</t>
  </si>
  <si>
    <t>4170-4000</t>
  </si>
  <si>
    <t>4170-3500</t>
  </si>
  <si>
    <t>4300-16000</t>
  </si>
  <si>
    <t>4210-5000</t>
  </si>
  <si>
    <t>4210-10000</t>
  </si>
  <si>
    <t>4210-4000</t>
  </si>
  <si>
    <t>4300-2000</t>
  </si>
  <si>
    <t>4210-7000</t>
  </si>
  <si>
    <t>4300-3000</t>
  </si>
  <si>
    <t>4210-2500</t>
  </si>
  <si>
    <t>4270-500</t>
  </si>
  <si>
    <t>4300-17000</t>
  </si>
  <si>
    <t>4210-250</t>
  </si>
  <si>
    <t>4300-700</t>
  </si>
  <si>
    <t>Pozostała działalność - dotacja na dożywianie uczniów</t>
  </si>
  <si>
    <t>wpływy z różnych dochodów (prowizje od przelewów ZUS i pod. doch., wpłaty z lat ubiegłych)</t>
  </si>
  <si>
    <t>odsetki od nieterminowych wpłat z tytułu podatków i opłat oraz za koszty upomnienia</t>
  </si>
  <si>
    <t xml:space="preserve">Dział </t>
  </si>
  <si>
    <t>010</t>
  </si>
  <si>
    <t>Działalność usługowa</t>
  </si>
  <si>
    <t>Administracja publiczna</t>
  </si>
  <si>
    <t>DZIAŁ 700  - GOSPODARKA MIESZKANIOWA</t>
  </si>
  <si>
    <t>§</t>
  </si>
  <si>
    <t>Wyszczególnienie</t>
  </si>
  <si>
    <t>Przychody</t>
  </si>
  <si>
    <t>organiazcja zajęć (wycieczki, kino, teatr)</t>
  </si>
  <si>
    <t xml:space="preserve">opłaty pocztowe, opłaty telefoniczne, szkolenia, opłaty bankowe, licencja do obsługi świadczeń rodzinnych i zaliczek alimentacyjnych                                </t>
  </si>
  <si>
    <t>świadczenia rodzinne i zaliczka alimentacyjna</t>
  </si>
  <si>
    <t>składki ZUS od wynagrodzeń i świadczeniobiorców</t>
  </si>
  <si>
    <t>zakup druków i materiałów biurowych</t>
  </si>
  <si>
    <r>
      <t>DZIAŁ 854  –  EDUKACYJNA  OPIEKA  WYCHOWAWCZA</t>
    </r>
    <r>
      <rPr>
        <sz val="12"/>
        <rFont val="Arial"/>
        <family val="2"/>
      </rPr>
      <t xml:space="preserve"> </t>
    </r>
  </si>
  <si>
    <t>wpływy z opłaty miejscowej</t>
  </si>
  <si>
    <t>umowa zlecenie na palacza do mieszkań komunalnych w Ośrodku Zdrowia</t>
  </si>
  <si>
    <t>Przedszkola</t>
  </si>
  <si>
    <t>Promocja jednostek samorządu terytorialnego</t>
  </si>
  <si>
    <t>Oczyszczanie miast i wsi</t>
  </si>
  <si>
    <t>Wpływy i wydatki związane z gromadzeniem środków z opłat produktowych</t>
  </si>
  <si>
    <t xml:space="preserve">wywóz surowców wtórnych - plastiki </t>
  </si>
  <si>
    <t>Wydatki</t>
  </si>
  <si>
    <t>Dział</t>
  </si>
  <si>
    <t>wpływy z usług - za obiady</t>
  </si>
  <si>
    <t>opracowanie map sytuacyjno-wysokościowych dla potrzeb gminy</t>
  </si>
  <si>
    <t>pracowanie planu zagospodarowania przestrzennego dla  jednego z obrębów geodezyjnych</t>
  </si>
  <si>
    <t>wynagrodzenia osobowe 13 etatów, jubileusz 1 pracownika</t>
  </si>
  <si>
    <t>nowe wersje oprogramowania (wersja pod Windows)</t>
  </si>
  <si>
    <t>nagrody na Gminny i Powiatowy Turniej Wiedzy Pożarniczej</t>
  </si>
  <si>
    <t>OSP Kasparus - agregat prądotwórczy</t>
  </si>
  <si>
    <t>wydatki inwestycyjne - OSP Radogoszcz - rozbudowa strażnicy o pomieszczenie socjalno-sanitarne</t>
  </si>
  <si>
    <t>wydatki inwestycyjne - OSP Osiek, rozbudowa strażnicy o garaż i pomieszczenia socjalno-sanitarne</t>
  </si>
  <si>
    <t>odsetki od pożyczek krótkoterminowych i długoterminowych</t>
  </si>
  <si>
    <t>DZIAŁ 710  - DZIAŁALNOŚĆ USŁUGOWA</t>
  </si>
  <si>
    <t>Cmentarze</t>
  </si>
  <si>
    <t>wynagrodzenia osobowe pracownika na wysypisku</t>
  </si>
  <si>
    <t>wypompowanie wody odciekowej z wysypiska, prace spychacza, monitoring wysypiska, analiza wód odciekowych i podziemnych, pomiary osiadania wysypiska</t>
  </si>
  <si>
    <t xml:space="preserve">zakup worków do śmieci, sprzątanie śmieci z "dzikich" wysypisk, naprawa i zakup koszy ulicznych </t>
  </si>
  <si>
    <t xml:space="preserve">zamontowanie nowych lamp ulicznych </t>
  </si>
  <si>
    <t>wywóz szamba, śmieci, usługi kominiarskie, abonament RTV, konserwacja kserokopiarki i komputerów</t>
  </si>
  <si>
    <t>zakup kostki brukowej do wykonania chodnika - podjazdu dla osób niepełnosprawnych</t>
  </si>
  <si>
    <t>wymiana drzwi przy wjeździe dla osób niepełnosprawnych</t>
  </si>
  <si>
    <t>remont łazienki w bibliotece</t>
  </si>
  <si>
    <t>dofinansowanie Regat Windsurfingowych</t>
  </si>
  <si>
    <t>prenumerata czasopism i zakup publikacji książkowych</t>
  </si>
  <si>
    <t>zasiłki jubileuszowe (17 osób x 400 zł oraz 1 osoba x 550 zł)</t>
  </si>
  <si>
    <t>Internet - instalacja i abonament</t>
  </si>
  <si>
    <t xml:space="preserve">Dochody </t>
  </si>
  <si>
    <t xml:space="preserve">Urzędy wojewódzkie </t>
  </si>
  <si>
    <t>dotacja celowa</t>
  </si>
  <si>
    <t xml:space="preserve">wydatki bieżące w tym: </t>
  </si>
  <si>
    <t xml:space="preserve">    wynagrodzenia osobowe </t>
  </si>
  <si>
    <t xml:space="preserve">    pochodne od wynagrodzeń </t>
  </si>
  <si>
    <t xml:space="preserve">Urzędy naczelnych organów władzy państwowej, kontroli i ochrony prawa </t>
  </si>
  <si>
    <t xml:space="preserve">    pochodne od wynagrodzeń</t>
  </si>
  <si>
    <t>wydatki bieżące w tym:</t>
  </si>
  <si>
    <t xml:space="preserve">    wynagrodzenia osobowe</t>
  </si>
  <si>
    <t>prowizje bankowe (pomoc społeczna, świadczenia rodzinne, zaliczka alimentacyjna)</t>
  </si>
  <si>
    <t>Zasiłki i pomoc w naturze oraz składki na ubezpieczenia emerytalne i rentowe</t>
  </si>
  <si>
    <t>wydatki bieżące</t>
  </si>
  <si>
    <t xml:space="preserve">Składki na ubezpieczenie zdrowotne opłacane za osoby pobierające niektóre świadczenia z pomocy społecznej </t>
  </si>
  <si>
    <t xml:space="preserve">    wynagrodzenia </t>
  </si>
  <si>
    <t>dochody budżetu państwa zawiązane z realizacją zadań zleconych jednostkom samorządu terytorialnego</t>
  </si>
  <si>
    <t>OGÓŁEM:</t>
  </si>
  <si>
    <t>Urzędy naczelnych organów władzy państwowej, kontroli i ochrony prawa oraz sądownictwa</t>
  </si>
  <si>
    <t>wykonanie oddzielnego wejścia do świetlicy wiejskiej w Karszanku</t>
  </si>
  <si>
    <t>Pomoc społeczna</t>
  </si>
  <si>
    <t>Razem</t>
  </si>
  <si>
    <t>DZIAŁ  010  -  ROLNICTWO I  ŁOWIECTWO</t>
  </si>
  <si>
    <t>1.</t>
  </si>
  <si>
    <t>wynagrodzenia 4 pracowników (interwencyjnych)</t>
  </si>
  <si>
    <t>Rodzaj dochodów</t>
  </si>
  <si>
    <t>Kwota</t>
  </si>
  <si>
    <t>opłata za wodę</t>
  </si>
  <si>
    <t xml:space="preserve">odsetki od opłat za wodę </t>
  </si>
  <si>
    <t xml:space="preserve">odpłatność ludności za przyłączenie do kanalizacji </t>
  </si>
  <si>
    <t xml:space="preserve">opłaty z dzierżawy za obwody łowieckie </t>
  </si>
  <si>
    <t>DZIAŁ  600  -  TRANSPORT I ŁĄCZNOŚĆ</t>
  </si>
  <si>
    <t>czynsz za budynki i mieszkania</t>
  </si>
  <si>
    <t>Oddziały przedszkolne w szkołach podstaw.</t>
  </si>
  <si>
    <t>zakup paliwa, oleju, oraz części zamiennych do samochodów (Renault Master, Renault Trafic)</t>
  </si>
  <si>
    <t>program przesiewowy badań w kierunku wykrycia gruźlicy i chorób nowotworowych układu oddechowego</t>
  </si>
  <si>
    <t>szkolenie członków Gminnej Komisji Rozwiązywania Problemów Alkoholowej</t>
  </si>
  <si>
    <t>wynagrodzenie dla członków Komisji Rozwiązywania Problemów Alkoholowej</t>
  </si>
  <si>
    <t>pomoce naukowe i dydaktyczne, książki, czasopisma o tematyce antyalkoholowej</t>
  </si>
  <si>
    <t>zasiłki i pomoc w naturze oraz składki na ubezp. społ. - dotacja</t>
  </si>
  <si>
    <t>stypendia dla uczniów</t>
  </si>
  <si>
    <r>
      <t>Pomoc materialna dla uczniów</t>
    </r>
    <r>
      <rPr>
        <sz val="12"/>
        <rFont val="Arial"/>
        <family val="2"/>
      </rPr>
      <t xml:space="preserve"> </t>
    </r>
  </si>
  <si>
    <t xml:space="preserve">zakup materiałów dydaktycznych </t>
  </si>
  <si>
    <t>wpłata na kapitał zakładowy Zakładu Utylizacji Odpadów Komunalnych "Stary Las"</t>
  </si>
  <si>
    <t xml:space="preserve">Gospodarka odpadami </t>
  </si>
  <si>
    <t>opłaty za pobór wód podziemnych i składowanie śmieci do Urzędu Wojewódzkiego</t>
  </si>
  <si>
    <t>wsparcie działalności Uczniowskiego Klubu Sportowego "Kałębie"</t>
  </si>
  <si>
    <t>wydatki inwestycyjne - środki własne - budowa boiska w Osieku</t>
  </si>
  <si>
    <t>wydatki inwestycyjne - środki z funduszy unijnych - budowa boiska w Osieku</t>
  </si>
  <si>
    <t xml:space="preserve">pobór wody z jezior do badania </t>
  </si>
  <si>
    <t>rezerwa ogólna na nieprzewidziane wydatki</t>
  </si>
  <si>
    <t>zakup sprzętu p.poż. - węże, prądownica, linki, rękawice, buty,  mundury</t>
  </si>
  <si>
    <t>dzierżawa gruntów  - "ule"</t>
  </si>
  <si>
    <t xml:space="preserve">dzierżawa gruntów rolnych </t>
  </si>
  <si>
    <t>wieczyste użytkowanie</t>
  </si>
  <si>
    <t xml:space="preserve">pozostałe odsetki </t>
  </si>
  <si>
    <t>DZIAŁ  710  -  DZIAŁALNOŚĆ USŁUGOWA</t>
  </si>
  <si>
    <t>DZIAŁ  750  -  ADMINISTRACJA PUBLICZNA</t>
  </si>
  <si>
    <t xml:space="preserve">dotacja - administracja rządowa </t>
  </si>
  <si>
    <t>wpływy z  sprzedaży (makulatura, tablice, znaczki dla psów)</t>
  </si>
  <si>
    <t>5% od dochodów na rzecz budżetu państwa (za dowody osobiste)</t>
  </si>
  <si>
    <t>DZIAŁ  751  -  URZĘDY NACZELNYCH  ORGANÓW WŁADZY PAŃSTWOWEJ, KONTROLI I OCHRONY PRAWA ORAZ SĄDOWNICTWA</t>
  </si>
  <si>
    <t>dotacje na prowadzenie i aktualizację rejestru wyborców</t>
  </si>
  <si>
    <t xml:space="preserve">DZIAŁ 756 – DOCHODY OD OSÓB PRAWNYCH, OD OSÓB FIZYCZNYCH I OD INNYCH JEDNOSTEK NIE POSIADAJĄCYCH OSOBOWOŚCI PRAWNEJ ORAZ WYDATKI ZWIĄZANE Z ICH POBOREM </t>
  </si>
  <si>
    <t xml:space="preserve">Wpływy z podatku dochodowego od osób fizycznych </t>
  </si>
  <si>
    <t xml:space="preserve">podatek od działaln. gosp. osób fiz. opłacany w formie karty podatkowej </t>
  </si>
  <si>
    <t xml:space="preserve">podatek od nieruchomości </t>
  </si>
  <si>
    <t xml:space="preserve">podatek rolny </t>
  </si>
  <si>
    <t xml:space="preserve">podatek leśny </t>
  </si>
  <si>
    <t>podatek od środków transportowych</t>
  </si>
  <si>
    <t>podatek od spadków i darowizn</t>
  </si>
  <si>
    <t>podatek od posiadania psów</t>
  </si>
  <si>
    <t>wpływy z opłaty targowej</t>
  </si>
  <si>
    <t xml:space="preserve">podatek od czynności cywilnoprawnych </t>
  </si>
  <si>
    <t xml:space="preserve">wpływy z opłaty skarbowej </t>
  </si>
  <si>
    <t xml:space="preserve">wpływy z opłat za zezwolenia na sprzedaż alkoholu  </t>
  </si>
  <si>
    <t>wpływy z opłaty za wydanie zaśw.o wpisie do działalności gospodarczej</t>
  </si>
  <si>
    <t>podatek dochodowy od osób fizycznych</t>
  </si>
  <si>
    <t>podatek dochodowy od osób prawnych</t>
  </si>
  <si>
    <t>DZIAŁ  758  -  RÓŻNE   ROZLICZENIA</t>
  </si>
  <si>
    <t>Część oświatowa subwencji ogólnej dla gmin</t>
  </si>
  <si>
    <t xml:space="preserve">Część wyrównawcza subwencji ogólnej dla gmin, z tego: </t>
  </si>
  <si>
    <t xml:space="preserve">Różne rozliczenia finansowe, pozostałe odsetki </t>
  </si>
  <si>
    <t>DZIAŁ  801  -  OŚWIATA   I  WYCHOWANIE</t>
  </si>
  <si>
    <t>wpływy z usług</t>
  </si>
  <si>
    <t xml:space="preserve"> </t>
  </si>
  <si>
    <t>DZIAŁ  852 – POMOC  SPOŁECZNA</t>
  </si>
  <si>
    <t xml:space="preserve">Ośrodki wsparcia - dotacja </t>
  </si>
  <si>
    <t xml:space="preserve">Świadczenia rodzinne oraz składki na ubezp. emeryt. i rent.  - dotacja </t>
  </si>
  <si>
    <t>odnowienie przystanków, krawężników, tablic nazw miejscowości</t>
  </si>
  <si>
    <t>zakup i ułożenie kostki na chodnik w centrum Osieka</t>
  </si>
  <si>
    <t xml:space="preserve">Załącznik Nr 1 </t>
  </si>
  <si>
    <t>DOCHODY</t>
  </si>
  <si>
    <t xml:space="preserve">Rozdział </t>
  </si>
  <si>
    <t xml:space="preserve">ROLNICTWO I  ŁOWIECTWO </t>
  </si>
  <si>
    <t>0830</t>
  </si>
  <si>
    <t xml:space="preserve">Wpływy z usług </t>
  </si>
  <si>
    <t>0920</t>
  </si>
  <si>
    <t>Pozostałe odsetki</t>
  </si>
  <si>
    <t>0960</t>
  </si>
  <si>
    <t>Otrzymane spadki, zapisy, darowizny</t>
  </si>
  <si>
    <t>6298</t>
  </si>
  <si>
    <t>Środki na dofinansowanie własnych inwestycji gmin (związków gmin), powiatów (związków powiatów), samorządów województw, pozyskane z innych źródeł</t>
  </si>
  <si>
    <t>0750</t>
  </si>
  <si>
    <t>Dochody z najmu i dzierżawy składników majątkowych Skarbu Państwa, jednostek samorządu teryt. lub innych jednostek zaliczanych do sektora finansów publiczn. oraz innych umów o podobnym charakterze</t>
  </si>
  <si>
    <t>700</t>
  </si>
  <si>
    <t>GOSPODARKA  MIESZKANIOWA</t>
  </si>
  <si>
    <t>70004</t>
  </si>
  <si>
    <t xml:space="preserve">Różne jednostki obsługi gospodarki 
mieszkaniowej i komunalnej  
</t>
  </si>
  <si>
    <t>70005</t>
  </si>
  <si>
    <t>0470</t>
  </si>
  <si>
    <t xml:space="preserve">Wpływy z opłat za zarząd, użytkowanie 
i użytkowanie wieczyste nieruchomości 
</t>
  </si>
  <si>
    <t>0870</t>
  </si>
  <si>
    <t xml:space="preserve">Wpływy ze sprzedaży składników majątkowych 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</si>
  <si>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</si>
  <si>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</si>
  <si>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</si>
  <si>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</si>
  <si>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</si>
  <si>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</si>
  <si>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75023</t>
  </si>
  <si>
    <t>Urzędy gmin</t>
  </si>
  <si>
    <t>0840</t>
  </si>
  <si>
    <t>Wpływy ze sprzedaży wyrobów i składników majątkowych</t>
  </si>
  <si>
    <t>0970</t>
  </si>
  <si>
    <t xml:space="preserve">Wpływy z różnych dochodów </t>
  </si>
  <si>
    <t>2360</t>
  </si>
  <si>
    <t>Dochody jednostek samorządu terytorialnego związane z realizacją zadań z zakresu administracji rządowej  oraz innych zadań zleconych ustawami</t>
  </si>
  <si>
    <t>751</t>
  </si>
  <si>
    <t xml:space="preserve">URZĘDY  NACZELNYCH  ORGANÓW  WŁADZY PAŃSTWOWEJ, KONTROLI I OCHRONY PRAWA ORAZ SĄDOWNICTWA      </t>
  </si>
  <si>
    <t>75101</t>
  </si>
  <si>
    <t xml:space="preserve">Urzędy naczelnych organów władzy państwowej, kontroli i ochrony prawa 
</t>
  </si>
  <si>
    <t>756</t>
  </si>
  <si>
    <t xml:space="preserve">DOCHODY OD OSÓB PRAWNYCH, OD OSÓB FIZYCZNYCH I OD INNYCH JEDNOSTEK NIEPOSIADAJĄCYCH  OSOBOWOŚCI PRAWNEJ </t>
  </si>
  <si>
    <t>75601</t>
  </si>
  <si>
    <t>Wpływy z podatku dochodowego od osób fizycznych</t>
  </si>
  <si>
    <t>0350</t>
  </si>
  <si>
    <t>Podatek od działalności gospodarczej osób 
fizycznych opłacany w formie karty podatkowej</t>
  </si>
  <si>
    <t>75615</t>
  </si>
  <si>
    <t xml:space="preserve">Wpływy z podatku rolnego, podatku leśnego,        podatku od czynności cywilnoprawnych, podatków i opłat lokalnych od osób prawnych i innych jednostek organizacyjnych 
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</si>
  <si>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</si>
  <si>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</si>
  <si>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</si>
  <si>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</si>
  <si>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</si>
  <si>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</si>
  <si>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</si>
  <si>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 xml:space="preserve">Wpływy z podatku rolnego, podatku leśnego, podatku od spadków i darowizn podatku od czynności cywilnoprawnych, oraz podatków i opłat lokalnych od osób fizycznych 
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</si>
  <si>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</si>
  <si>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</si>
  <si>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</si>
  <si>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</si>
  <si>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</si>
  <si>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</si>
  <si>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</si>
  <si>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</si>
  <si>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</si>
  <si>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 xml:space="preserve">Wpływy z opłaty miejscowej </t>
  </si>
  <si>
    <t>0500</t>
  </si>
  <si>
    <t xml:space="preserve">Podatek od czynności cywilnoprawnych </t>
  </si>
  <si>
    <t>0910</t>
  </si>
  <si>
    <t xml:space="preserve">Odsetki od nieterminowych wpłat z tytułu podatków i opłat  </t>
  </si>
  <si>
    <t>75618</t>
  </si>
  <si>
    <t xml:space="preserve">Wpływy z innych opłat stanowiących dochody jednostek samorządu terytorialnego na podstawie ustaw </t>
  </si>
  <si>
    <t>0410</t>
  </si>
  <si>
    <t xml:space="preserve">Wpływy z opłaty skarbowej </t>
  </si>
  <si>
    <t>0480</t>
  </si>
  <si>
    <t xml:space="preserve">Wpływy z opłat za zezwolenie na sprzedaż alkoholu </t>
  </si>
  <si>
    <t>0490</t>
  </si>
  <si>
    <t xml:space="preserve">Wpływy z innych lokalnych opłat pobieranych przez  jednostki samorządu terytorialnego na podstawie odrębnych ustaw </t>
  </si>
  <si>
    <t>75621</t>
  </si>
  <si>
    <t xml:space="preserve">Udziały gmin w podatku stanowiącym dochód budżetu państwa </t>
  </si>
  <si>
    <t>0010</t>
  </si>
  <si>
    <t xml:space="preserve">Podatek dochodowy od osób fizycznych </t>
  </si>
  <si>
    <t>0020</t>
  </si>
  <si>
    <t xml:space="preserve">Podatek dochodowy od osób prawnych </t>
  </si>
  <si>
    <t>RÓŻNE  ROZLICZENIA</t>
  </si>
  <si>
    <t>75801</t>
  </si>
  <si>
    <t xml:space="preserve">Część oświatowa subwencji ogólnej dla jednostek samorządu terytorialnego </t>
  </si>
  <si>
    <t>2920</t>
  </si>
  <si>
    <t xml:space="preserve">Subwencje ogólne z budżetu państwa </t>
  </si>
  <si>
    <t>75807</t>
  </si>
  <si>
    <t xml:space="preserve">Część wyrównawcza subwencji ogólnej dla gmin </t>
  </si>
  <si>
    <t>75814</t>
  </si>
  <si>
    <t xml:space="preserve">Różne rozliczenia finansowe </t>
  </si>
  <si>
    <t xml:space="preserve">Pozostałe odsetki </t>
  </si>
  <si>
    <t>OŚWIATA  I  WYCHOWANIE</t>
  </si>
  <si>
    <t>80101</t>
  </si>
  <si>
    <t>Wpływy z usług</t>
  </si>
  <si>
    <t>852</t>
  </si>
  <si>
    <t>85203</t>
  </si>
  <si>
    <t xml:space="preserve">Ośrodki wsparcia </t>
  </si>
  <si>
    <t>85212</t>
  </si>
  <si>
    <t>Świadczenia rodzinne, zaliczka alimentacyjna oraz składki na ubezpieczenie emerytalne i rentowe z ubezpieczenia społeczego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</si>
  <si>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</si>
  <si>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</si>
  <si>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</si>
  <si>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 naturze oraz składki na ubezpieczenia emerytalne i rentowe</t>
  </si>
  <si>
    <t>2030</t>
  </si>
  <si>
    <t xml:space="preserve">Dotacje celowe otrzymane z budżetu państwa       na realizację własnych zadań bieżących gmin  </t>
  </si>
  <si>
    <t>85219</t>
  </si>
  <si>
    <t xml:space="preserve">Ośrodki pomocy społecznej </t>
  </si>
  <si>
    <t>85228</t>
  </si>
  <si>
    <t xml:space="preserve">Usługi opiekuńcze i specjalistyczne </t>
  </si>
  <si>
    <t>85295</t>
  </si>
  <si>
    <t>854</t>
  </si>
  <si>
    <t>EDUKACYJNA  OPIEKA  WYCHOWAWCZA</t>
  </si>
  <si>
    <t>85401</t>
  </si>
  <si>
    <t>GOSPODARKA  KOMUNALNA  I OCHRONA ŚRODOWISKA</t>
  </si>
  <si>
    <t>90001</t>
  </si>
  <si>
    <t xml:space="preserve">Gospodarka ściekowa i ochrona wód  </t>
  </si>
  <si>
    <t>90002</t>
  </si>
  <si>
    <t>90015</t>
  </si>
  <si>
    <t>90020</t>
  </si>
  <si>
    <t xml:space="preserve">Wpływy i wydatki związane z gromadzeniem
środków z opłat produktowych </t>
  </si>
  <si>
    <t>0400</t>
  </si>
  <si>
    <t>Wpływy z opłaty produktowej</t>
  </si>
  <si>
    <r>
      <t>POMOC  SPOŁECZNA</t>
    </r>
    <r>
      <rPr>
        <sz val="12"/>
        <rFont val="Arial CE"/>
        <family val="2"/>
      </rPr>
      <t xml:space="preserve"> </t>
    </r>
  </si>
  <si>
    <t xml:space="preserve">Załącznik Nr 2 </t>
  </si>
  <si>
    <t>WYDATKI</t>
  </si>
  <si>
    <t>4210</t>
  </si>
  <si>
    <t>Zakup materiałów i wyposażenia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</si>
  <si>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</si>
  <si>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</si>
  <si>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</si>
  <si>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</si>
  <si>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</si>
  <si>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</si>
  <si>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</si>
  <si>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</si>
  <si>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</si>
  <si>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</si>
  <si>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</si>
  <si>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</si>
  <si>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</si>
  <si>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</si>
  <si>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4270</t>
  </si>
  <si>
    <t>Zakup usług remontowych</t>
  </si>
  <si>
    <t>4260</t>
  </si>
  <si>
    <t>Zakup energii</t>
  </si>
  <si>
    <t>4430</t>
  </si>
  <si>
    <t>Różne opłaty i składki</t>
  </si>
  <si>
    <t>4440</t>
  </si>
  <si>
    <t>Odpisy na zakładowy fundusz świadczeń socjalnych</t>
  </si>
  <si>
    <t>6050</t>
  </si>
  <si>
    <t>Wydatki inwestycyjne jednostek budżetowych</t>
  </si>
  <si>
    <t>2850</t>
  </si>
  <si>
    <t>Wpłaty gmin na rzecz izb rolniczych w wysokości 2% uzyskanych wpływów z podatku rolnego</t>
  </si>
  <si>
    <t>6058</t>
  </si>
  <si>
    <t>TRANSPORT  I  ŁĄCZNOŚĆ</t>
  </si>
  <si>
    <t>630</t>
  </si>
  <si>
    <t>TURYSTYKA</t>
  </si>
  <si>
    <t>63095</t>
  </si>
  <si>
    <t>6060</t>
  </si>
  <si>
    <t xml:space="preserve">Wydatki na zakupy inwestycyjne jednostek budżetowych </t>
  </si>
  <si>
    <t>70095</t>
  </si>
  <si>
    <t>710</t>
  </si>
  <si>
    <t>DZIAŁALNOŚĆ  USŁUGOWA</t>
  </si>
  <si>
    <t>71003</t>
  </si>
  <si>
    <t>Biura planowania przestrzennego</t>
  </si>
  <si>
    <t>75022</t>
  </si>
  <si>
    <t>Rady gmin</t>
  </si>
  <si>
    <t>3030</t>
  </si>
  <si>
    <t>Różne wydatki  na rzecz osób fizycznych</t>
  </si>
  <si>
    <t>4410</t>
  </si>
  <si>
    <t>4350</t>
  </si>
  <si>
    <t>Zakup usług dostępu do sieci internet</t>
  </si>
  <si>
    <t>75075</t>
  </si>
  <si>
    <t>75095</t>
  </si>
  <si>
    <t xml:space="preserve">URZĘDY  NACZELNYCH  ORGANÓW  WŁADZY PAŃSTWOWEJ, KONTROLI I OCHRONY PRAWA ORAZ SĄDOWNICTWA </t>
  </si>
  <si>
    <t>754</t>
  </si>
  <si>
    <t xml:space="preserve">BEZPIECZEŃSTWO  PUBLICZNE  I OCHRONA  PRZECIWPOŻAROWA </t>
  </si>
  <si>
    <t>75412</t>
  </si>
  <si>
    <t>Ochotnicze straże pożarne</t>
  </si>
  <si>
    <t>75414</t>
  </si>
  <si>
    <t>DOCHODY OD OSÓB PRAWNYCH, OD OSÓB FIZYCZNYCH I OD INNYCH JEDNOSTEK NIE POSIADAJĄCYCH OSOBOWOŚCI PRAWNEJ ORAZ WYDATKI ZWIĄZANE Z ICH POBOREM</t>
  </si>
  <si>
    <t>75647</t>
  </si>
  <si>
    <t>Pobór podatków,opłat i niepodatkowych należności budżetowych</t>
  </si>
  <si>
    <t>4100</t>
  </si>
  <si>
    <t xml:space="preserve">Wynagrodzenia agencyjno-prowizyjne </t>
  </si>
  <si>
    <t>757</t>
  </si>
  <si>
    <t xml:space="preserve">OBSŁUGA  DŁUGU  PUBLICZNEGO  </t>
  </si>
  <si>
    <t>75702</t>
  </si>
  <si>
    <t>Obsługa papierów wartościowych, kredytów i pożyczek jednostek samorządu terytorialnego</t>
  </si>
  <si>
    <t>8070</t>
  </si>
  <si>
    <t xml:space="preserve">Odsetki i dyskonto od krajowych skarbowych 
papierów wartościowych, pożyczek i kredytów 
</t>
  </si>
  <si>
    <t xml:space="preserve">RÓŻNE  ROZLICZENIA  </t>
  </si>
  <si>
    <t>75818</t>
  </si>
  <si>
    <t xml:space="preserve">Rezerwy ogólne i celowe  </t>
  </si>
  <si>
    <t>4810</t>
  </si>
  <si>
    <t>Rezerwy</t>
  </si>
  <si>
    <t>OŚWIATA I WYCHOWANIE</t>
  </si>
  <si>
    <t xml:space="preserve">Szkoły podstawowe </t>
  </si>
  <si>
    <t>4240</t>
  </si>
  <si>
    <t xml:space="preserve">Zakup pomocy naukowych, dydaktycznych i książek    </t>
  </si>
  <si>
    <t>80103</t>
  </si>
  <si>
    <t>80104</t>
  </si>
  <si>
    <t>80110</t>
  </si>
  <si>
    <t>80113</t>
  </si>
  <si>
    <t>80146</t>
  </si>
  <si>
    <t>80195</t>
  </si>
  <si>
    <t>OCHRONA  ZDROWIA</t>
  </si>
  <si>
    <t>85149</t>
  </si>
  <si>
    <t>85153</t>
  </si>
  <si>
    <t>85154</t>
  </si>
  <si>
    <t>POMOC  SPOŁECZNA</t>
  </si>
  <si>
    <t>3110</t>
  </si>
  <si>
    <t>Świadczenia społeczne</t>
  </si>
  <si>
    <t>4130</t>
  </si>
  <si>
    <t xml:space="preserve">Składki na ubezpieczenia zdrowotne </t>
  </si>
  <si>
    <t>85215</t>
  </si>
  <si>
    <t xml:space="preserve">Dodatki mieszkaniowe </t>
  </si>
  <si>
    <t>Usługi opiekuńcze i specjalistyczne</t>
  </si>
  <si>
    <t>4220</t>
  </si>
  <si>
    <t>Zakup środków żywności</t>
  </si>
  <si>
    <t>85415</t>
  </si>
  <si>
    <t>3240</t>
  </si>
  <si>
    <t xml:space="preserve">Stypendia oraz inne formy pomocy dla uczniów </t>
  </si>
  <si>
    <t>85446</t>
  </si>
  <si>
    <t>GOSPODARKA KOMUNALNA I OCHRONA ŚRODOWISKA</t>
  </si>
  <si>
    <t>6010</t>
  </si>
  <si>
    <t>Wydatki na zakup i objęcie akcji oraz wniesienie wkładów do spółek prawa handlowego</t>
  </si>
  <si>
    <t>90003</t>
  </si>
  <si>
    <t>90019</t>
  </si>
  <si>
    <t>921</t>
  </si>
  <si>
    <t>KULTURA  I  OCHRONA DZIEDZICTWA  NARODOWEGO</t>
  </si>
  <si>
    <t>92105</t>
  </si>
  <si>
    <t>92116</t>
  </si>
  <si>
    <t>2480</t>
  </si>
  <si>
    <t xml:space="preserve">Dotacja podmiotowa z budżetu dla samorządowej instytucji kultury  
</t>
  </si>
  <si>
    <t>KULTURA FIZYCZNA  I  SPORT</t>
  </si>
  <si>
    <t>92601</t>
  </si>
  <si>
    <t>92605</t>
  </si>
  <si>
    <t>92695</t>
  </si>
  <si>
    <t xml:space="preserve">Załącznik Nr 3 </t>
  </si>
  <si>
    <t xml:space="preserve">PLAN  FINANSOWY  ZADAŃ  ZLECONYCH  
Z  ZAKRESU  ADMINISTRACJI  RZĄDOWEJ </t>
  </si>
  <si>
    <t xml:space="preserve">Urzędy Wojewódzkie </t>
  </si>
  <si>
    <t>URZĘDY  NACZELNYCH  ORGANÓW  WŁADZY PAŃSTWOWEJ, KONTROLI I OCHRONY PRAWA ORAZ SĄDOWNICTWA</t>
  </si>
  <si>
    <t>Urzędy naczelnych organów władzy państwowej, kontroli i ochrony prawa</t>
  </si>
  <si>
    <t>0690</t>
  </si>
  <si>
    <t xml:space="preserve">Dochody budżetu państwa związane z realizacją zadań zleconych jednostce samorządu terytorialnego </t>
  </si>
  <si>
    <t>ZSP OSIEK</t>
  </si>
  <si>
    <t>Treść</t>
  </si>
  <si>
    <t>Ogółem:</t>
  </si>
  <si>
    <t>malowanie pomieszczeń urzędu</t>
  </si>
  <si>
    <t>Składki na ubezp. zdrowotne za osoby pobierające niektóre świadczenia z pomocy społecznej oraz niektóre świadczenia rodzinne - dotacja</t>
  </si>
  <si>
    <t xml:space="preserve">Ośrodki pomocy społecznej - dotacja </t>
  </si>
  <si>
    <t xml:space="preserve">Wpłaty za usługi opiekuńcze </t>
  </si>
  <si>
    <t>Świetlice szkolne</t>
  </si>
  <si>
    <t>DZIAŁ 900  –  GOSPODARKA KOMUNALNA I OCHRONA ŚRODOWISKA</t>
  </si>
  <si>
    <t>wpłaty za zrzut ścieków na oczyszczalnię</t>
  </si>
  <si>
    <t xml:space="preserve">opłata za składowanie odpadów na wysypisku </t>
  </si>
  <si>
    <t xml:space="preserve">wpływy z opłaty produktowej </t>
  </si>
  <si>
    <t>DZIAŁ 926  –  KULTURA FIZYCZNA I SPORT</t>
  </si>
  <si>
    <t>środki na dofinansowanie inwestycji - budowa boiska w Osieku</t>
  </si>
  <si>
    <t>RAZEM  DOCHODY:</t>
  </si>
  <si>
    <t>Rozdział</t>
  </si>
  <si>
    <t>Przeznaczenie    wydatków</t>
  </si>
  <si>
    <t>01008</t>
  </si>
  <si>
    <t>Melioracje wodne</t>
  </si>
  <si>
    <t>naprawy urządzeń melioracyjnych (przepusty, rowy)</t>
  </si>
  <si>
    <t>01010</t>
  </si>
  <si>
    <t>Infrastruktura wodociągowa i sanitacyjna wsi</t>
  </si>
  <si>
    <t>Hydrofornia:</t>
  </si>
  <si>
    <t>energia elektryczna</t>
  </si>
  <si>
    <t>dostawa zimnej wody do Lisówka z gminy Smętowo</t>
  </si>
  <si>
    <t>umowa zlecenie – dozór nad wodociągiem i urządzeniami hydroforni</t>
  </si>
  <si>
    <t>zakup opału na ogrzewanie mieszkań komunalnych w Ośrodku Zdrowia</t>
  </si>
  <si>
    <t>opracowanie planu zagospodarowania przestrzennego dla  miejscowości Osiek</t>
  </si>
  <si>
    <t>opracowanie projektów decyzji o warunkach zabudowy i zagospodarowania terenu</t>
  </si>
  <si>
    <t>delegacje pracowników, ryczałt za samochód, zwrot kosztów przejazdu poborowym na komisję</t>
  </si>
  <si>
    <t xml:space="preserve">Urzędy  naczelnych organów władzy państw. </t>
  </si>
  <si>
    <t>remonty budynków komunalnych i ich wyposażenia (piece, pompy,  drzwi, okna, dachy, rynny)</t>
  </si>
  <si>
    <t>odzież ochronna i robocza, środki BHP</t>
  </si>
  <si>
    <t>prowizje sołtysów z podatków, świadectwa pochodzenia zwierząt, opłaty targowe,</t>
  </si>
  <si>
    <t>DZIAŁ 757 - OBSŁUGA DŁUGU PUBLICZNEGO</t>
  </si>
  <si>
    <t>ZUS od umowy zlecenia</t>
  </si>
  <si>
    <t>dozór techniczny nad pompami – Urząd Dozoru Techn.Warszawa</t>
  </si>
  <si>
    <t>ubezpieczenie budynku hydroforni</t>
  </si>
  <si>
    <t xml:space="preserve">Kanalizacja: </t>
  </si>
  <si>
    <t>Oczyszczalnia:</t>
  </si>
  <si>
    <t>wynagrodzenie osobowe pracownika oczyszczalni</t>
  </si>
  <si>
    <t>dodatkowe wynagrodzenie roczne</t>
  </si>
  <si>
    <t>składka ZUS</t>
  </si>
  <si>
    <t xml:space="preserve">składka na Fundusz Pracy </t>
  </si>
  <si>
    <t>odpis na zakładowy fundusz socjalny</t>
  </si>
  <si>
    <t xml:space="preserve">wymiana oleju w dmuchawach, pompach i mieszadle </t>
  </si>
  <si>
    <t xml:space="preserve">flokulant do odwadniania osadu </t>
  </si>
  <si>
    <t xml:space="preserve">zakup pix-u - preparatu do obniżenia fosforu w ściekach </t>
  </si>
  <si>
    <t xml:space="preserve">próby fizykochemiczne ścieków oczyszczonych </t>
  </si>
  <si>
    <t xml:space="preserve">opłaty telefoniczne i modem alarmowy </t>
  </si>
  <si>
    <t xml:space="preserve">wapno do higenizacji osadu </t>
  </si>
  <si>
    <t>energia elektryczna i woda w oczyszczalni</t>
  </si>
  <si>
    <t xml:space="preserve">środki sanitarne i czystości </t>
  </si>
  <si>
    <t>wydatki inwestycyjne - oczyszczalnia</t>
  </si>
  <si>
    <t>01030</t>
  </si>
  <si>
    <t>Izby rolnicze</t>
  </si>
  <si>
    <t>2% odpisu od wpływów z tytułu podatku rolnego</t>
  </si>
  <si>
    <t>01095</t>
  </si>
  <si>
    <t>Pozostała działalność</t>
  </si>
  <si>
    <t>konkurs "Piękna wieś"</t>
  </si>
  <si>
    <t>Drogi gminne publiczne</t>
  </si>
  <si>
    <t>składki ZUS</t>
  </si>
  <si>
    <t>składki na Fundusz Pracy</t>
  </si>
  <si>
    <t>odzież ochronna i robocza</t>
  </si>
  <si>
    <t>odśnieżanie i zwalczanie gołoledzi</t>
  </si>
  <si>
    <t>naprawa i równanie dróg we wszystkich sołectwach</t>
  </si>
  <si>
    <t>zakup paliwa do piły i dowóz pracowników do prac drogowych</t>
  </si>
  <si>
    <t xml:space="preserve">naprawa mostu na drodze do Radogoszczy </t>
  </si>
  <si>
    <t>zakup masy bitumicznej na remont ulic w Osieku</t>
  </si>
  <si>
    <t>DZIAŁ  630  -  TURYSTYKA</t>
  </si>
  <si>
    <t>materiały promocyjne (foldery, mapki, widokówki, gadżety)</t>
  </si>
  <si>
    <t>Gospodarka gruntami i nieruchomościami</t>
  </si>
  <si>
    <t>szacowanie nieruchomości przeznaczonych do sprzedaży</t>
  </si>
  <si>
    <t>ogłoszenia o przetargach</t>
  </si>
  <si>
    <t>podziały i rozgraniczenia mienia gminnego</t>
  </si>
  <si>
    <t>wykup gruntów na cele użyteczności publicznej</t>
  </si>
  <si>
    <t>opłata za akty notarialne</t>
  </si>
  <si>
    <t>usługi kominiarskie</t>
  </si>
  <si>
    <t>ubezpieczenie budynków</t>
  </si>
  <si>
    <t xml:space="preserve">papier do drukarki w stacji zlewczej, żaróweczki kontrolne do szaf sterowniczych </t>
  </si>
  <si>
    <t>środki ochony indywidualnej (odzież, obuwie ochronne, robocze), zbiorowe (liny, szelki, maski, lampy, detektor gazów, latarka, gaśnice, wentylator)</t>
  </si>
  <si>
    <t>naprawa ławek, zakup narzędzi</t>
  </si>
  <si>
    <t>Biuro planowania przestrzennego</t>
  </si>
  <si>
    <t>Urzędy Wojewódzkie</t>
  </si>
  <si>
    <t>wynagrodzenia pracowników urzędu wykonujących zadania zlecone</t>
  </si>
  <si>
    <t>Rady Gmin</t>
  </si>
  <si>
    <t>diety radnych, członków komisji, dieta Przewodniczącego Rady Gminy</t>
  </si>
  <si>
    <t>Urzędy Gmin</t>
  </si>
  <si>
    <t>dodatkowe wynagrodzenia roczne</t>
  </si>
  <si>
    <t>odpis na fundusz socjalny pracowników i emerytów</t>
  </si>
  <si>
    <t>zakup opału</t>
  </si>
  <si>
    <t>prenumerata czasopism, Dziennika Ustaw i Monitora Polskiego</t>
  </si>
  <si>
    <t>odzież robocza i ochronna (palacz, sprzątaczka)</t>
  </si>
  <si>
    <t>środki czystości</t>
  </si>
  <si>
    <t>materiały biurowe, druki, proszek TONER</t>
  </si>
  <si>
    <t>środki BHP dla pracowników</t>
  </si>
  <si>
    <t>zakup paliwa do samochodów - wyjazdy służbowe</t>
  </si>
  <si>
    <t>opłaty telefoniczne</t>
  </si>
  <si>
    <t>opłaty za przesyłki listowe</t>
  </si>
  <si>
    <t>abonament za usługi internetowe</t>
  </si>
  <si>
    <t>usługi kominiarskie, przegląd przewodów kominowych</t>
  </si>
  <si>
    <t>naprawa kserokopiarek</t>
  </si>
  <si>
    <t>opieka autorska nad programami komputerowymi</t>
  </si>
  <si>
    <t>szkolenia pracowników</t>
  </si>
  <si>
    <t>umowa radcy prawnego</t>
  </si>
  <si>
    <t>abonament BIP – Biuletyn Informacji Publicznej</t>
  </si>
  <si>
    <t>ubezpieczenie budynku i wyposażenia</t>
  </si>
  <si>
    <t>wypłaty w związku z 50-leciem pożycia małżeńskiego, zakup kwiatów</t>
  </si>
  <si>
    <t>zakup ksiąg i druków do USC</t>
  </si>
  <si>
    <t>składka do Związku Gmin Wiejskich Rzeczypospolitej Polskiej</t>
  </si>
  <si>
    <t>składka do Związku Miast i Gmin Zlewni Wdy</t>
  </si>
  <si>
    <t>wykonanie bramy wjazdowej</t>
  </si>
  <si>
    <t>ocieplenie budynku urzędu</t>
  </si>
  <si>
    <t>zwrot kosztów dojazdów sołtysów zgodnie z Uchwałą Rady Gminy</t>
  </si>
  <si>
    <t xml:space="preserve">naprawa opierzeń, wymiana rynien </t>
  </si>
  <si>
    <t>diety sołtysów za udział w posiedzeniach sesjach</t>
  </si>
  <si>
    <t>prowizje za obsługę bankową</t>
  </si>
  <si>
    <t>prowadzenie i aktualizację rejestru wyborców</t>
  </si>
  <si>
    <t>DZIAŁ  754  -  BEZPIECZEŃSTWO PUBLICZNE I OCHRONA PRZECIWPOŻAROWA</t>
  </si>
  <si>
    <t>Ochotnicze Straże Pożarne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</si>
</sst>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\10\10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0.0%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0_)"/>
    <numFmt numFmtId="178" formatCode="0.0_)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"/>
    <numFmt numFmtId="203" formatCode="0.000%"/>
    <numFmt numFmtId="204" formatCode="0.0000%"/>
    <numFmt numFmtId="205" formatCode="0_)"/>
    <numFmt numFmtId="206" formatCode="_-* #,##0.00_-;\-* #,##0.00_-;_-* \-??_-;_-@_-"/>
    <numFmt numFmtId="207" formatCode="#,##0.00_ ;\-#,##0.00\ "/>
    <numFmt numFmtId="208" formatCode="0.00000%"/>
    <numFmt numFmtId="209" formatCode="0.000000%"/>
    <numFmt numFmtId="210" formatCode="[$€-2]\ #,##0.00_);[Red]\([$€-2]\ #,##0.00\)"/>
  </numFmts>
  <fonts count="4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6"/>
      <name val="Arial CE"/>
      <family val="2"/>
    </font>
    <font>
      <sz val="8"/>
      <name val="Arial"/>
      <family val="0"/>
    </font>
    <font>
      <i/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 CE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i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0"/>
      <name val="Arial CE"/>
      <family val="0"/>
    </font>
    <font>
      <b/>
      <i/>
      <sz val="11"/>
      <color indexed="10"/>
      <name val="Arial CE"/>
      <family val="0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7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49" fontId="17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31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17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19">
      <alignment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3" fontId="1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37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10" fillId="0" borderId="0" xfId="19" applyFont="1" applyAlignment="1">
      <alignment horizontal="center"/>
      <protection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37" fillId="0" borderId="0" xfId="0" applyNumberFormat="1" applyFont="1" applyAlignment="1">
      <alignment horizontal="right" vertical="center"/>
    </xf>
    <xf numFmtId="49" fontId="36" fillId="0" borderId="0" xfId="0" applyNumberFormat="1" applyFont="1" applyAlignment="1">
      <alignment horizontal="right" vertical="center" wrapText="1"/>
    </xf>
    <xf numFmtId="49" fontId="3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  <xf numFmtId="3" fontId="17" fillId="0" borderId="0" xfId="0" applyNumberFormat="1" applyFont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4" fontId="38" fillId="0" borderId="0" xfId="0" applyNumberFormat="1" applyFont="1" applyAlignment="1">
      <alignment vertical="center"/>
    </xf>
    <xf numFmtId="4" fontId="17" fillId="0" borderId="0" xfId="0" applyNumberFormat="1" applyFont="1" applyAlignment="1">
      <alignment/>
    </xf>
    <xf numFmtId="3" fontId="40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 wrapText="1"/>
    </xf>
    <xf numFmtId="3" fontId="43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 wrapText="1"/>
    </xf>
    <xf numFmtId="4" fontId="42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10" fillId="0" borderId="0" xfId="19" applyFont="1" applyAlignment="1">
      <alignment/>
      <protection/>
    </xf>
    <xf numFmtId="0" fontId="19" fillId="0" borderId="0" xfId="19" applyFont="1">
      <alignment/>
      <protection/>
    </xf>
    <xf numFmtId="49" fontId="28" fillId="0" borderId="0" xfId="0" applyNumberFormat="1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0" fontId="11" fillId="0" borderId="0" xfId="19" applyFont="1" applyAlignment="1">
      <alignment/>
      <protection/>
    </xf>
    <xf numFmtId="49" fontId="39" fillId="0" borderId="0" xfId="0" applyNumberFormat="1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3" fontId="39" fillId="0" borderId="0" xfId="0" applyNumberFormat="1" applyFont="1" applyAlignment="1" applyProtection="1">
      <alignment horizontal="right"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3" fontId="14" fillId="0" borderId="0" xfId="0" applyNumberFormat="1" applyFont="1" applyAlignment="1">
      <alignment/>
    </xf>
    <xf numFmtId="0" fontId="6" fillId="0" borderId="0" xfId="18">
      <alignment/>
      <protection/>
    </xf>
    <xf numFmtId="0" fontId="6" fillId="0" borderId="0" xfId="18" applyAlignment="1">
      <alignment vertical="center"/>
      <protection/>
    </xf>
    <xf numFmtId="0" fontId="8" fillId="0" borderId="0" xfId="18" applyFont="1" applyAlignment="1">
      <alignment horizontal="center" vertical="center"/>
      <protection/>
    </xf>
    <xf numFmtId="3" fontId="13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 quotePrefix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3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 vertical="center"/>
    </xf>
    <xf numFmtId="0" fontId="35" fillId="0" borderId="0" xfId="19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0" fontId="6" fillId="0" borderId="0" xfId="19" applyAlignment="1">
      <alignment horizontal="center"/>
      <protection/>
    </xf>
    <xf numFmtId="0" fontId="39" fillId="0" borderId="0" xfId="0" applyFont="1" applyAlignment="1" applyProtection="1">
      <alignment horizontal="left" vertical="center" wrapText="1"/>
      <protection locked="0"/>
    </xf>
    <xf numFmtId="0" fontId="6" fillId="0" borderId="0" xfId="18" applyAlignment="1">
      <alignment horizontal="center"/>
      <protection/>
    </xf>
    <xf numFmtId="0" fontId="6" fillId="0" borderId="0" xfId="18" applyAlignment="1">
      <alignment horizontal="center" vertical="center"/>
      <protection/>
    </xf>
    <xf numFmtId="0" fontId="13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Zeszyt1" xfId="18"/>
    <cellStyle name="Normalny_Zeszyt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%202006r.%20-%20uk&#322;ad%20wykonawc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Wydatki"/>
      <sheetName val="Zad.zlecone"/>
      <sheetName val="Układ wyk.Doch."/>
      <sheetName val="Układ wyk.Wyd."/>
      <sheetName val="Zad.zlec.-doch."/>
      <sheetName val="Zad.zlec-wyd."/>
      <sheetName val="Zasilenia"/>
      <sheetName val="SZKOŁA"/>
      <sheetName val="Biblioteka"/>
    </sheetNames>
    <sheetDataSet>
      <sheetData sheetId="1">
        <row r="127">
          <cell r="H127">
            <v>1600</v>
          </cell>
        </row>
        <row r="152">
          <cell r="H152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M222"/>
  <sheetViews>
    <sheetView zoomScale="90" zoomScaleNormal="90" zoomScaleSheetLayoutView="50" workbookViewId="0" topLeftCell="A138">
      <selection activeCell="H160" sqref="H160"/>
    </sheetView>
  </sheetViews>
  <sheetFormatPr defaultColWidth="9.00390625" defaultRowHeight="12.75"/>
  <cols>
    <col min="1" max="1" width="9.625" style="39" customWidth="1"/>
    <col min="2" max="6" width="9.125" style="39" customWidth="1"/>
    <col min="7" max="7" width="13.375" style="39" customWidth="1"/>
    <col min="8" max="8" width="11.75390625" style="39" customWidth="1"/>
    <col min="9" max="9" width="11.75390625" style="33" customWidth="1"/>
    <col min="10" max="16384" width="9.125" style="1" customWidth="1"/>
  </cols>
  <sheetData>
    <row r="1" spans="1:9" ht="19.5" customHeight="1">
      <c r="A1" s="29"/>
      <c r="B1" s="165" t="s">
        <v>39</v>
      </c>
      <c r="C1" s="165"/>
      <c r="D1" s="165"/>
      <c r="E1" s="165"/>
      <c r="F1" s="165"/>
      <c r="G1" s="165"/>
      <c r="H1" s="165"/>
      <c r="I1" s="165"/>
    </row>
    <row r="2" spans="1:9" ht="18.75" customHeight="1">
      <c r="A2" s="29"/>
      <c r="B2" s="166" t="s">
        <v>177</v>
      </c>
      <c r="C2" s="166"/>
      <c r="D2" s="166"/>
      <c r="E2" s="166"/>
      <c r="F2" s="166"/>
      <c r="G2" s="166"/>
      <c r="H2" s="166"/>
      <c r="I2" s="166"/>
    </row>
    <row r="3" spans="1:9" ht="18.75" customHeight="1">
      <c r="A3" s="29"/>
      <c r="B3" s="166" t="s">
        <v>178</v>
      </c>
      <c r="C3" s="166"/>
      <c r="D3" s="166"/>
      <c r="E3" s="166"/>
      <c r="F3" s="166"/>
      <c r="G3" s="166"/>
      <c r="H3" s="166"/>
      <c r="I3" s="166"/>
    </row>
    <row r="4" spans="1:9" ht="18.75" customHeight="1">
      <c r="A4" s="29"/>
      <c r="B4" s="192"/>
      <c r="C4" s="192"/>
      <c r="D4" s="192"/>
      <c r="E4" s="192"/>
      <c r="F4" s="192"/>
      <c r="G4" s="192"/>
      <c r="H4" s="192"/>
      <c r="I4" s="192"/>
    </row>
    <row r="5" spans="1:9" ht="18" customHeight="1">
      <c r="A5" s="29"/>
      <c r="B5" s="192"/>
      <c r="C5" s="192"/>
      <c r="D5" s="192"/>
      <c r="E5" s="192"/>
      <c r="F5" s="192"/>
      <c r="G5" s="192"/>
      <c r="H5" s="192"/>
      <c r="I5" s="192"/>
    </row>
    <row r="6" spans="1:9" ht="16.5" customHeight="1">
      <c r="A6" s="29"/>
      <c r="B6" s="192"/>
      <c r="C6" s="192"/>
      <c r="D6" s="192"/>
      <c r="E6" s="192"/>
      <c r="F6" s="192"/>
      <c r="G6" s="192"/>
      <c r="H6" s="194" t="s">
        <v>224</v>
      </c>
      <c r="I6" s="194"/>
    </row>
    <row r="7" spans="1:9" ht="16.5" customHeight="1">
      <c r="A7" s="29"/>
      <c r="B7" s="192"/>
      <c r="C7" s="192"/>
      <c r="D7" s="192"/>
      <c r="E7" s="192"/>
      <c r="F7" s="192"/>
      <c r="G7" s="192"/>
      <c r="H7" s="58" t="s">
        <v>38</v>
      </c>
      <c r="I7" s="59" t="s">
        <v>435</v>
      </c>
    </row>
    <row r="8" spans="1:9" ht="16.5" customHeight="1">
      <c r="A8" s="195" t="s">
        <v>436</v>
      </c>
      <c r="B8" s="193"/>
      <c r="C8" s="193"/>
      <c r="D8" s="193"/>
      <c r="E8" s="193"/>
      <c r="F8" s="193"/>
      <c r="G8" s="193"/>
      <c r="H8" s="29"/>
      <c r="I8" s="32"/>
    </row>
    <row r="9" spans="1:9" ht="16.5" customHeight="1">
      <c r="A9" s="193"/>
      <c r="B9" s="193"/>
      <c r="C9" s="193"/>
      <c r="D9" s="193"/>
      <c r="E9" s="193"/>
      <c r="F9" s="193"/>
      <c r="G9" s="193"/>
      <c r="H9" s="29"/>
      <c r="I9" s="17">
        <f>SUM(H11:H19)</f>
        <v>745954</v>
      </c>
    </row>
    <row r="10" spans="1:8" ht="16.5" customHeight="1">
      <c r="A10" s="31"/>
      <c r="B10" s="196"/>
      <c r="C10" s="196"/>
      <c r="D10" s="196"/>
      <c r="E10" s="196"/>
      <c r="F10" s="196"/>
      <c r="G10" s="196"/>
      <c r="H10" s="29"/>
    </row>
    <row r="11" spans="1:9" ht="16.5" customHeight="1">
      <c r="A11" s="34"/>
      <c r="B11" s="190" t="s">
        <v>439</v>
      </c>
      <c r="C11" s="190"/>
      <c r="D11" s="190"/>
      <c r="E11" s="190"/>
      <c r="F11" s="190"/>
      <c r="G11" s="190"/>
      <c r="H11" s="29"/>
      <c r="I11" s="32"/>
    </row>
    <row r="12" spans="1:9" ht="16.5" customHeight="1">
      <c r="A12" s="12"/>
      <c r="B12" s="190"/>
      <c r="C12" s="190"/>
      <c r="D12" s="190"/>
      <c r="E12" s="190"/>
      <c r="F12" s="190"/>
      <c r="G12" s="190"/>
      <c r="H12" s="29"/>
      <c r="I12" s="32"/>
    </row>
    <row r="13" spans="1:9" ht="16.5" customHeight="1">
      <c r="A13" s="35"/>
      <c r="B13" s="193" t="s">
        <v>441</v>
      </c>
      <c r="C13" s="193"/>
      <c r="D13" s="193"/>
      <c r="E13" s="193"/>
      <c r="F13" s="193"/>
      <c r="G13" s="193"/>
      <c r="H13" s="15">
        <v>37000</v>
      </c>
      <c r="I13" s="17"/>
    </row>
    <row r="14" spans="1:9" ht="16.5" customHeight="1">
      <c r="A14" s="35"/>
      <c r="B14" s="193" t="s">
        <v>442</v>
      </c>
      <c r="C14" s="193"/>
      <c r="D14" s="193"/>
      <c r="E14" s="193"/>
      <c r="F14" s="193"/>
      <c r="G14" s="193"/>
      <c r="H14" s="15">
        <v>100</v>
      </c>
      <c r="I14" s="17"/>
    </row>
    <row r="15" spans="1:9" ht="16.5" customHeight="1">
      <c r="A15" s="35"/>
      <c r="B15" s="193" t="s">
        <v>443</v>
      </c>
      <c r="C15" s="193"/>
      <c r="D15" s="193"/>
      <c r="E15" s="193"/>
      <c r="F15" s="193"/>
      <c r="G15" s="193"/>
      <c r="H15" s="15">
        <v>120000</v>
      </c>
      <c r="I15" s="56"/>
    </row>
    <row r="16" spans="1:9" ht="29.25" customHeight="1">
      <c r="A16" s="35"/>
      <c r="B16" s="198" t="s">
        <v>48</v>
      </c>
      <c r="C16" s="198"/>
      <c r="D16" s="198"/>
      <c r="E16" s="198"/>
      <c r="F16" s="198"/>
      <c r="G16" s="198"/>
      <c r="H16" s="15">
        <v>450000</v>
      </c>
      <c r="I16" s="56"/>
    </row>
    <row r="17" spans="1:9" ht="16.5" customHeight="1">
      <c r="A17" s="35"/>
      <c r="B17" s="197" t="s">
        <v>768</v>
      </c>
      <c r="C17" s="197"/>
      <c r="D17" s="197"/>
      <c r="E17" s="197"/>
      <c r="F17" s="197"/>
      <c r="G17" s="197"/>
      <c r="H17" s="63">
        <v>137154</v>
      </c>
      <c r="I17" s="56"/>
    </row>
    <row r="18" spans="1:9" ht="16.5" customHeight="1">
      <c r="A18" s="13"/>
      <c r="B18" s="187"/>
      <c r="C18" s="187"/>
      <c r="D18" s="187"/>
      <c r="E18" s="187"/>
      <c r="F18" s="187"/>
      <c r="G18" s="187"/>
      <c r="H18" s="15"/>
      <c r="I18" s="17"/>
    </row>
    <row r="19" spans="1:9" ht="16.5" customHeight="1">
      <c r="A19" s="36"/>
      <c r="B19" s="193" t="s">
        <v>444</v>
      </c>
      <c r="C19" s="193"/>
      <c r="D19" s="193"/>
      <c r="E19" s="193"/>
      <c r="F19" s="193"/>
      <c r="G19" s="193"/>
      <c r="H19" s="15">
        <v>1700</v>
      </c>
      <c r="I19" s="17"/>
    </row>
    <row r="20" spans="1:9" ht="16.5" customHeight="1">
      <c r="A20" s="36"/>
      <c r="B20" s="192"/>
      <c r="C20" s="192"/>
      <c r="D20" s="192"/>
      <c r="E20" s="192"/>
      <c r="F20" s="192"/>
      <c r="G20" s="192"/>
      <c r="H20" s="15"/>
      <c r="I20" s="17"/>
    </row>
    <row r="21" spans="1:9" ht="16.5" customHeight="1">
      <c r="A21" s="36"/>
      <c r="B21" s="193"/>
      <c r="C21" s="193"/>
      <c r="D21" s="193"/>
      <c r="E21" s="193"/>
      <c r="F21" s="193"/>
      <c r="G21" s="193"/>
      <c r="H21" s="15"/>
      <c r="I21" s="17"/>
    </row>
    <row r="22" spans="1:9" ht="16.5" customHeight="1">
      <c r="A22" s="195" t="s">
        <v>176</v>
      </c>
      <c r="B22" s="199"/>
      <c r="C22" s="199"/>
      <c r="D22" s="199"/>
      <c r="E22" s="199"/>
      <c r="F22" s="199"/>
      <c r="G22" s="199"/>
      <c r="H22" s="15"/>
      <c r="I22" s="17"/>
    </row>
    <row r="23" spans="1:9" ht="16.5" customHeight="1">
      <c r="A23" s="199"/>
      <c r="B23" s="199"/>
      <c r="C23" s="199"/>
      <c r="D23" s="199"/>
      <c r="E23" s="199"/>
      <c r="F23" s="199"/>
      <c r="G23" s="199"/>
      <c r="H23" s="15"/>
      <c r="I23" s="17">
        <f>SUM(H26:H28)</f>
        <v>3500</v>
      </c>
    </row>
    <row r="24" spans="1:9" ht="16.5" customHeight="1">
      <c r="A24" s="22"/>
      <c r="B24" s="196"/>
      <c r="C24" s="196"/>
      <c r="D24" s="196"/>
      <c r="E24" s="196"/>
      <c r="F24" s="196"/>
      <c r="G24" s="196"/>
      <c r="H24" s="15"/>
      <c r="I24" s="17"/>
    </row>
    <row r="25" spans="1:9" ht="16.5" customHeight="1">
      <c r="A25" s="34"/>
      <c r="B25" s="190" t="s">
        <v>439</v>
      </c>
      <c r="C25" s="190"/>
      <c r="D25" s="190"/>
      <c r="E25" s="190"/>
      <c r="F25" s="190"/>
      <c r="G25" s="190"/>
      <c r="H25" s="15"/>
      <c r="I25" s="17"/>
    </row>
    <row r="26" spans="1:9" ht="16.5" customHeight="1">
      <c r="A26" s="12"/>
      <c r="B26" s="187"/>
      <c r="C26" s="187"/>
      <c r="D26" s="187"/>
      <c r="E26" s="187"/>
      <c r="F26" s="187"/>
      <c r="G26" s="187"/>
      <c r="H26" s="16"/>
      <c r="I26" s="37"/>
    </row>
    <row r="27" spans="1:9" ht="15.75" customHeight="1">
      <c r="A27" s="67"/>
      <c r="B27" s="188" t="s">
        <v>43</v>
      </c>
      <c r="C27" s="188"/>
      <c r="D27" s="188"/>
      <c r="E27" s="188"/>
      <c r="F27" s="188"/>
      <c r="G27" s="188"/>
      <c r="H27" s="63">
        <v>3500</v>
      </c>
      <c r="I27" s="37"/>
    </row>
    <row r="28" spans="1:9" ht="16.5" customHeight="1">
      <c r="A28" s="12"/>
      <c r="B28" s="193"/>
      <c r="C28" s="193"/>
      <c r="D28" s="193"/>
      <c r="E28" s="193"/>
      <c r="F28" s="193"/>
      <c r="G28" s="193"/>
      <c r="H28" s="16"/>
      <c r="I28" s="37"/>
    </row>
    <row r="29" spans="1:9" ht="16.5" customHeight="1">
      <c r="A29" s="12"/>
      <c r="B29" s="187"/>
      <c r="C29" s="187"/>
      <c r="D29" s="187"/>
      <c r="E29" s="187"/>
      <c r="F29" s="187"/>
      <c r="G29" s="187"/>
      <c r="H29" s="16"/>
      <c r="I29" s="37"/>
    </row>
    <row r="30" spans="1:9" ht="16.5" customHeight="1">
      <c r="A30" s="36"/>
      <c r="B30" s="193"/>
      <c r="C30" s="193"/>
      <c r="D30" s="193"/>
      <c r="E30" s="193"/>
      <c r="F30" s="193"/>
      <c r="G30" s="193"/>
      <c r="H30" s="15"/>
      <c r="I30" s="17"/>
    </row>
    <row r="31" spans="1:9" ht="16.5" customHeight="1">
      <c r="A31" s="195" t="s">
        <v>372</v>
      </c>
      <c r="B31" s="199"/>
      <c r="C31" s="199"/>
      <c r="D31" s="199"/>
      <c r="E31" s="199"/>
      <c r="F31" s="199"/>
      <c r="G31" s="199"/>
      <c r="H31" s="15"/>
      <c r="I31" s="17"/>
    </row>
    <row r="32" spans="1:9" ht="16.5" customHeight="1">
      <c r="A32" s="199"/>
      <c r="B32" s="199"/>
      <c r="C32" s="199"/>
      <c r="D32" s="199"/>
      <c r="E32" s="199"/>
      <c r="F32" s="199"/>
      <c r="G32" s="199"/>
      <c r="H32" s="15"/>
      <c r="I32" s="17">
        <f>SUM(H33:H43)</f>
        <v>83254</v>
      </c>
    </row>
    <row r="33" spans="1:9" ht="16.5" customHeight="1">
      <c r="A33" s="22"/>
      <c r="B33" s="196"/>
      <c r="C33" s="196"/>
      <c r="D33" s="196"/>
      <c r="E33" s="196"/>
      <c r="F33" s="196"/>
      <c r="G33" s="196"/>
      <c r="H33" s="15"/>
      <c r="I33" s="17"/>
    </row>
    <row r="34" spans="1:9" ht="16.5" customHeight="1">
      <c r="A34" s="34"/>
      <c r="B34" s="190" t="s">
        <v>439</v>
      </c>
      <c r="C34" s="190"/>
      <c r="D34" s="190"/>
      <c r="E34" s="190"/>
      <c r="F34" s="190"/>
      <c r="G34" s="190"/>
      <c r="H34" s="15"/>
      <c r="I34" s="17"/>
    </row>
    <row r="35" spans="1:9" ht="16.5" customHeight="1">
      <c r="A35" s="12"/>
      <c r="B35" s="187"/>
      <c r="C35" s="187"/>
      <c r="D35" s="187"/>
      <c r="E35" s="187"/>
      <c r="F35" s="187"/>
      <c r="G35" s="187"/>
      <c r="H35" s="16"/>
      <c r="I35" s="37"/>
    </row>
    <row r="36" spans="1:9" ht="16.5" customHeight="1">
      <c r="A36" s="12"/>
      <c r="B36" s="193" t="s">
        <v>446</v>
      </c>
      <c r="C36" s="193"/>
      <c r="D36" s="193"/>
      <c r="E36" s="193"/>
      <c r="F36" s="193"/>
      <c r="G36" s="193"/>
      <c r="H36" s="16">
        <v>10000</v>
      </c>
      <c r="I36" s="37"/>
    </row>
    <row r="37" spans="1:9" ht="16.5" customHeight="1">
      <c r="A37" s="12"/>
      <c r="B37" s="187"/>
      <c r="C37" s="187"/>
      <c r="D37" s="187"/>
      <c r="E37" s="187"/>
      <c r="F37" s="187"/>
      <c r="G37" s="187"/>
      <c r="H37" s="16"/>
      <c r="I37" s="37"/>
    </row>
    <row r="38" spans="1:9" ht="16.5" customHeight="1">
      <c r="A38" s="36"/>
      <c r="B38" s="197" t="s">
        <v>466</v>
      </c>
      <c r="C38" s="197"/>
      <c r="D38" s="197"/>
      <c r="E38" s="197"/>
      <c r="F38" s="197"/>
      <c r="G38" s="197"/>
      <c r="H38" s="63">
        <v>17500</v>
      </c>
      <c r="I38" s="37"/>
    </row>
    <row r="39" spans="1:9" ht="16.5" customHeight="1">
      <c r="A39" s="36"/>
      <c r="B39" s="198" t="s">
        <v>467</v>
      </c>
      <c r="C39" s="198"/>
      <c r="D39" s="198"/>
      <c r="E39" s="198"/>
      <c r="F39" s="198"/>
      <c r="G39" s="198"/>
      <c r="H39" s="16">
        <v>250</v>
      </c>
      <c r="I39" s="37"/>
    </row>
    <row r="40" spans="1:9" ht="16.5" customHeight="1">
      <c r="A40" s="36"/>
      <c r="B40" s="193" t="s">
        <v>468</v>
      </c>
      <c r="C40" s="193"/>
      <c r="D40" s="193"/>
      <c r="E40" s="193"/>
      <c r="F40" s="193"/>
      <c r="G40" s="193"/>
      <c r="H40" s="16">
        <v>2201</v>
      </c>
      <c r="I40" s="37"/>
    </row>
    <row r="41" spans="1:9" ht="16.5" customHeight="1">
      <c r="A41" s="36"/>
      <c r="B41" s="193" t="s">
        <v>33</v>
      </c>
      <c r="C41" s="193"/>
      <c r="D41" s="193"/>
      <c r="E41" s="193"/>
      <c r="F41" s="193"/>
      <c r="G41" s="193"/>
      <c r="H41" s="16">
        <v>2803</v>
      </c>
      <c r="I41" s="37"/>
    </row>
    <row r="42" spans="1:9" ht="31.5" customHeight="1">
      <c r="A42" s="36"/>
      <c r="B42" s="198" t="s">
        <v>243</v>
      </c>
      <c r="C42" s="198"/>
      <c r="D42" s="198"/>
      <c r="E42" s="198"/>
      <c r="F42" s="198"/>
      <c r="G42" s="198"/>
      <c r="H42" s="16">
        <v>50000</v>
      </c>
      <c r="I42" s="37"/>
    </row>
    <row r="43" spans="1:9" ht="16.5" customHeight="1">
      <c r="A43" s="36"/>
      <c r="B43" s="193" t="s">
        <v>469</v>
      </c>
      <c r="C43" s="193"/>
      <c r="D43" s="193"/>
      <c r="E43" s="193"/>
      <c r="F43" s="193"/>
      <c r="G43" s="193"/>
      <c r="H43" s="16">
        <v>500</v>
      </c>
      <c r="I43" s="37"/>
    </row>
    <row r="44" spans="1:9" ht="16.5" customHeight="1">
      <c r="A44" s="36"/>
      <c r="B44" s="192"/>
      <c r="C44" s="192"/>
      <c r="D44" s="192"/>
      <c r="E44" s="192"/>
      <c r="F44" s="192"/>
      <c r="G44" s="192"/>
      <c r="H44" s="16"/>
      <c r="I44" s="37"/>
    </row>
    <row r="45" spans="1:9" ht="16.5" customHeight="1">
      <c r="A45" s="36"/>
      <c r="B45" s="192"/>
      <c r="C45" s="192"/>
      <c r="D45" s="192"/>
      <c r="E45" s="192"/>
      <c r="F45" s="192"/>
      <c r="G45" s="192"/>
      <c r="H45" s="16"/>
      <c r="I45" s="37"/>
    </row>
    <row r="46" spans="1:9" ht="15.75" customHeight="1">
      <c r="A46" s="170" t="s">
        <v>401</v>
      </c>
      <c r="B46" s="170"/>
      <c r="C46" s="170"/>
      <c r="D46" s="170"/>
      <c r="E46" s="170"/>
      <c r="F46" s="170"/>
      <c r="G46" s="170"/>
      <c r="H46" s="16"/>
      <c r="I46" s="37"/>
    </row>
    <row r="47" spans="1:9" ht="16.5" customHeight="1">
      <c r="A47" s="170"/>
      <c r="B47" s="170"/>
      <c r="C47" s="170"/>
      <c r="D47" s="170"/>
      <c r="E47" s="170"/>
      <c r="F47" s="170"/>
      <c r="G47" s="170"/>
      <c r="H47" s="16"/>
      <c r="I47" s="17">
        <f>SUM(H48:H52)</f>
        <v>500</v>
      </c>
    </row>
    <row r="48" spans="1:9" ht="16.5" customHeight="1">
      <c r="A48" s="25"/>
      <c r="B48" s="189"/>
      <c r="C48" s="189"/>
      <c r="D48" s="189"/>
      <c r="E48" s="189"/>
      <c r="F48" s="189"/>
      <c r="G48" s="189"/>
      <c r="H48" s="16"/>
      <c r="I48" s="37"/>
    </row>
    <row r="49" spans="1:9" ht="16.5" customHeight="1">
      <c r="A49" s="25"/>
      <c r="B49" s="190" t="s">
        <v>439</v>
      </c>
      <c r="C49" s="190"/>
      <c r="D49" s="190"/>
      <c r="E49" s="190"/>
      <c r="F49" s="190"/>
      <c r="G49" s="190"/>
      <c r="H49" s="16"/>
      <c r="I49" s="37"/>
    </row>
    <row r="50" spans="1:9" ht="16.5" customHeight="1">
      <c r="A50" s="25"/>
      <c r="B50" s="189"/>
      <c r="C50" s="189"/>
      <c r="D50" s="189"/>
      <c r="E50" s="189"/>
      <c r="F50" s="189"/>
      <c r="G50" s="189"/>
      <c r="H50" s="16"/>
      <c r="I50" s="37"/>
    </row>
    <row r="51" spans="1:9" ht="16.5" customHeight="1">
      <c r="A51" s="25"/>
      <c r="B51" s="191" t="s">
        <v>289</v>
      </c>
      <c r="C51" s="191"/>
      <c r="D51" s="191"/>
      <c r="E51" s="191"/>
      <c r="F51" s="191"/>
      <c r="G51" s="191"/>
      <c r="H51" s="16">
        <v>500</v>
      </c>
      <c r="I51" s="37"/>
    </row>
    <row r="52" spans="1:9" ht="16.5" customHeight="1">
      <c r="A52" s="36"/>
      <c r="B52" s="192"/>
      <c r="C52" s="192"/>
      <c r="D52" s="192"/>
      <c r="E52" s="192"/>
      <c r="F52" s="192"/>
      <c r="G52" s="192"/>
      <c r="H52" s="16"/>
      <c r="I52" s="37"/>
    </row>
    <row r="53" spans="1:9" ht="16.5" customHeight="1">
      <c r="A53" s="36"/>
      <c r="B53" s="193"/>
      <c r="C53" s="193"/>
      <c r="D53" s="193"/>
      <c r="E53" s="193"/>
      <c r="F53" s="193"/>
      <c r="G53" s="193"/>
      <c r="H53" s="16"/>
      <c r="I53" s="37"/>
    </row>
    <row r="54" spans="1:9" ht="16.5" customHeight="1">
      <c r="A54" s="195" t="s">
        <v>471</v>
      </c>
      <c r="B54" s="199"/>
      <c r="C54" s="199"/>
      <c r="D54" s="199"/>
      <c r="E54" s="199"/>
      <c r="F54" s="199"/>
      <c r="G54" s="199"/>
      <c r="H54" s="16"/>
      <c r="I54" s="37"/>
    </row>
    <row r="55" spans="1:9" ht="16.5" customHeight="1">
      <c r="A55" s="199"/>
      <c r="B55" s="199"/>
      <c r="C55" s="199"/>
      <c r="D55" s="199"/>
      <c r="E55" s="199"/>
      <c r="F55" s="199"/>
      <c r="G55" s="199"/>
      <c r="H55" s="16"/>
      <c r="I55" s="17">
        <f>SUM(H56:H65)</f>
        <v>50725</v>
      </c>
    </row>
    <row r="56" spans="1:9" ht="16.5" customHeight="1">
      <c r="A56" s="36"/>
      <c r="B56" s="177"/>
      <c r="C56" s="177"/>
      <c r="D56" s="177"/>
      <c r="E56" s="177"/>
      <c r="F56" s="177"/>
      <c r="G56" s="177"/>
      <c r="H56" s="16"/>
      <c r="I56" s="17"/>
    </row>
    <row r="57" spans="1:9" ht="16.5" customHeight="1">
      <c r="A57" s="34"/>
      <c r="B57" s="190" t="s">
        <v>439</v>
      </c>
      <c r="C57" s="190"/>
      <c r="D57" s="190"/>
      <c r="E57" s="190"/>
      <c r="F57" s="190"/>
      <c r="G57" s="190"/>
      <c r="H57" s="16"/>
      <c r="I57" s="37"/>
    </row>
    <row r="58" spans="1:9" ht="16.5" customHeight="1">
      <c r="A58" s="12"/>
      <c r="B58" s="187"/>
      <c r="C58" s="187"/>
      <c r="D58" s="187"/>
      <c r="E58" s="187"/>
      <c r="F58" s="187"/>
      <c r="G58" s="187"/>
      <c r="H58" s="16"/>
      <c r="I58" s="37"/>
    </row>
    <row r="59" spans="1:9" ht="16.5" customHeight="1">
      <c r="A59" s="36"/>
      <c r="B59" s="193" t="s">
        <v>472</v>
      </c>
      <c r="C59" s="193"/>
      <c r="D59" s="193"/>
      <c r="E59" s="193"/>
      <c r="F59" s="193"/>
      <c r="G59" s="193"/>
      <c r="H59" s="16">
        <v>29100</v>
      </c>
      <c r="I59" s="37"/>
    </row>
    <row r="60" spans="1:9" ht="16.5" customHeight="1">
      <c r="A60" s="36"/>
      <c r="B60" s="193"/>
      <c r="C60" s="193"/>
      <c r="D60" s="193"/>
      <c r="E60" s="193"/>
      <c r="F60" s="193"/>
      <c r="G60" s="193"/>
      <c r="H60" s="16"/>
      <c r="I60" s="37"/>
    </row>
    <row r="61" spans="1:9" ht="39" customHeight="1">
      <c r="A61" s="36"/>
      <c r="B61" s="198" t="s">
        <v>45</v>
      </c>
      <c r="C61" s="198"/>
      <c r="D61" s="198"/>
      <c r="E61" s="198"/>
      <c r="F61" s="198"/>
      <c r="G61" s="198"/>
      <c r="H61" s="16">
        <v>20000</v>
      </c>
      <c r="I61" s="37"/>
    </row>
    <row r="62" spans="1:9" ht="16.5" customHeight="1">
      <c r="A62" s="36"/>
      <c r="B62" s="193" t="s">
        <v>473</v>
      </c>
      <c r="C62" s="193"/>
      <c r="D62" s="193"/>
      <c r="E62" s="193"/>
      <c r="F62" s="193"/>
      <c r="G62" s="193"/>
      <c r="H62" s="16">
        <v>400</v>
      </c>
      <c r="I62" s="37"/>
    </row>
    <row r="63" spans="1:9" ht="28.5" customHeight="1">
      <c r="A63" s="36"/>
      <c r="B63" s="198" t="s">
        <v>366</v>
      </c>
      <c r="C63" s="198"/>
      <c r="D63" s="198"/>
      <c r="E63" s="198"/>
      <c r="F63" s="198"/>
      <c r="G63" s="198"/>
      <c r="H63" s="16">
        <v>600</v>
      </c>
      <c r="I63" s="37"/>
    </row>
    <row r="64" spans="1:9" ht="16.5" customHeight="1">
      <c r="A64" s="36"/>
      <c r="B64" s="192"/>
      <c r="C64" s="192"/>
      <c r="D64" s="192"/>
      <c r="E64" s="192"/>
      <c r="F64" s="192"/>
      <c r="G64" s="192"/>
      <c r="H64" s="16"/>
      <c r="I64" s="37"/>
    </row>
    <row r="65" spans="1:9" ht="16.5" customHeight="1">
      <c r="A65" s="36"/>
      <c r="B65" s="193" t="s">
        <v>474</v>
      </c>
      <c r="C65" s="193"/>
      <c r="D65" s="193"/>
      <c r="E65" s="193"/>
      <c r="F65" s="193"/>
      <c r="G65" s="193"/>
      <c r="H65" s="16">
        <v>625</v>
      </c>
      <c r="I65" s="37"/>
    </row>
    <row r="66" spans="1:9" ht="16.5" customHeight="1">
      <c r="A66" s="36"/>
      <c r="B66" s="192"/>
      <c r="C66" s="192"/>
      <c r="D66" s="192"/>
      <c r="E66" s="192"/>
      <c r="F66" s="192"/>
      <c r="G66" s="192"/>
      <c r="H66" s="16"/>
      <c r="I66" s="37"/>
    </row>
    <row r="67" spans="1:9" ht="16.5" customHeight="1">
      <c r="A67" s="178" t="s">
        <v>475</v>
      </c>
      <c r="B67" s="179"/>
      <c r="C67" s="179"/>
      <c r="D67" s="179"/>
      <c r="E67" s="179"/>
      <c r="F67" s="179"/>
      <c r="G67" s="179"/>
      <c r="H67" s="16"/>
      <c r="I67" s="37"/>
    </row>
    <row r="68" spans="1:9" ht="16.5" customHeight="1">
      <c r="A68" s="179"/>
      <c r="B68" s="179"/>
      <c r="C68" s="179"/>
      <c r="D68" s="179"/>
      <c r="E68" s="179"/>
      <c r="F68" s="179"/>
      <c r="G68" s="179"/>
      <c r="H68" s="16"/>
      <c r="I68" s="37"/>
    </row>
    <row r="69" spans="1:9" ht="16.5" customHeight="1">
      <c r="A69" s="179"/>
      <c r="B69" s="179"/>
      <c r="C69" s="179"/>
      <c r="D69" s="179"/>
      <c r="E69" s="179"/>
      <c r="F69" s="179"/>
      <c r="G69" s="179"/>
      <c r="H69" s="16"/>
      <c r="I69" s="37"/>
    </row>
    <row r="70" spans="1:9" ht="16.5" customHeight="1">
      <c r="A70" s="179"/>
      <c r="B70" s="179"/>
      <c r="C70" s="179"/>
      <c r="D70" s="179"/>
      <c r="E70" s="179"/>
      <c r="F70" s="179"/>
      <c r="G70" s="179"/>
      <c r="H70" s="16"/>
      <c r="I70" s="37"/>
    </row>
    <row r="71" spans="1:9" ht="16.5" customHeight="1">
      <c r="A71" s="179"/>
      <c r="B71" s="179"/>
      <c r="C71" s="179"/>
      <c r="D71" s="179"/>
      <c r="E71" s="179"/>
      <c r="F71" s="179"/>
      <c r="G71" s="179"/>
      <c r="H71" s="16"/>
      <c r="I71" s="37"/>
    </row>
    <row r="72" spans="1:9" ht="16.5" customHeight="1">
      <c r="A72" s="179"/>
      <c r="B72" s="179"/>
      <c r="C72" s="179"/>
      <c r="D72" s="179"/>
      <c r="E72" s="179"/>
      <c r="F72" s="179"/>
      <c r="G72" s="179"/>
      <c r="H72" s="16"/>
      <c r="I72" s="17">
        <f>SUM(H74:H78)</f>
        <v>399</v>
      </c>
    </row>
    <row r="73" spans="1:8" ht="16.5" customHeight="1">
      <c r="A73" s="36"/>
      <c r="B73" s="177"/>
      <c r="C73" s="177"/>
      <c r="D73" s="177"/>
      <c r="E73" s="177"/>
      <c r="F73" s="177"/>
      <c r="G73" s="177"/>
      <c r="H73" s="16"/>
    </row>
    <row r="74" spans="1:9" ht="16.5" customHeight="1">
      <c r="A74" s="34"/>
      <c r="B74" s="190" t="s">
        <v>439</v>
      </c>
      <c r="C74" s="190"/>
      <c r="D74" s="190"/>
      <c r="E74" s="190"/>
      <c r="F74" s="190"/>
      <c r="G74" s="190"/>
      <c r="H74" s="16"/>
      <c r="I74" s="37"/>
    </row>
    <row r="75" spans="1:9" ht="16.5" customHeight="1">
      <c r="A75" s="36"/>
      <c r="B75" s="193"/>
      <c r="C75" s="193"/>
      <c r="D75" s="193"/>
      <c r="E75" s="193"/>
      <c r="F75" s="193"/>
      <c r="G75" s="193"/>
      <c r="H75" s="16"/>
      <c r="I75" s="37"/>
    </row>
    <row r="76" spans="1:9" ht="16.5" customHeight="1">
      <c r="A76" s="36"/>
      <c r="B76" s="193" t="s">
        <v>476</v>
      </c>
      <c r="C76" s="193"/>
      <c r="D76" s="193"/>
      <c r="E76" s="193"/>
      <c r="F76" s="193"/>
      <c r="G76" s="193"/>
      <c r="H76" s="16">
        <v>399</v>
      </c>
      <c r="I76" s="37"/>
    </row>
    <row r="77" spans="1:9" ht="16.5" customHeight="1">
      <c r="A77" s="36"/>
      <c r="B77" s="192"/>
      <c r="C77" s="192"/>
      <c r="D77" s="192"/>
      <c r="E77" s="192"/>
      <c r="F77" s="192"/>
      <c r="G77" s="192"/>
      <c r="H77" s="16"/>
      <c r="I77" s="37"/>
    </row>
    <row r="78" spans="1:9" ht="16.5" customHeight="1">
      <c r="A78" s="36"/>
      <c r="B78" s="193"/>
      <c r="C78" s="193"/>
      <c r="D78" s="193"/>
      <c r="E78" s="193"/>
      <c r="F78" s="193"/>
      <c r="G78" s="193"/>
      <c r="H78" s="16"/>
      <c r="I78" s="37"/>
    </row>
    <row r="79" spans="1:9" ht="16.5" customHeight="1">
      <c r="A79" s="178" t="s">
        <v>477</v>
      </c>
      <c r="B79" s="178"/>
      <c r="C79" s="178"/>
      <c r="D79" s="178"/>
      <c r="E79" s="178"/>
      <c r="F79" s="178"/>
      <c r="G79" s="178"/>
      <c r="H79" s="16"/>
      <c r="I79" s="37"/>
    </row>
    <row r="80" spans="1:9" ht="16.5" customHeight="1">
      <c r="A80" s="178"/>
      <c r="B80" s="178"/>
      <c r="C80" s="178"/>
      <c r="D80" s="178"/>
      <c r="E80" s="178"/>
      <c r="F80" s="178"/>
      <c r="G80" s="178"/>
      <c r="H80" s="16"/>
      <c r="I80" s="37"/>
    </row>
    <row r="81" spans="1:9" ht="16.5" customHeight="1">
      <c r="A81" s="178"/>
      <c r="B81" s="178"/>
      <c r="C81" s="178"/>
      <c r="D81" s="178"/>
      <c r="E81" s="178"/>
      <c r="F81" s="178"/>
      <c r="G81" s="178"/>
      <c r="H81" s="16"/>
      <c r="I81" s="37"/>
    </row>
    <row r="82" spans="1:9" ht="16.5" customHeight="1">
      <c r="A82" s="178"/>
      <c r="B82" s="178"/>
      <c r="C82" s="178"/>
      <c r="D82" s="178"/>
      <c r="E82" s="178"/>
      <c r="F82" s="178"/>
      <c r="G82" s="178"/>
      <c r="H82" s="16"/>
      <c r="I82" s="37"/>
    </row>
    <row r="83" spans="1:9" ht="16.5" customHeight="1">
      <c r="A83" s="178"/>
      <c r="B83" s="178"/>
      <c r="C83" s="178"/>
      <c r="D83" s="178"/>
      <c r="E83" s="178"/>
      <c r="F83" s="178"/>
      <c r="G83" s="178"/>
      <c r="H83" s="16"/>
      <c r="I83" s="37"/>
    </row>
    <row r="84" spans="1:9" ht="16.5" customHeight="1">
      <c r="A84" s="178"/>
      <c r="B84" s="178"/>
      <c r="C84" s="178"/>
      <c r="D84" s="178"/>
      <c r="E84" s="178"/>
      <c r="F84" s="178"/>
      <c r="G84" s="178"/>
      <c r="H84" s="16"/>
      <c r="I84" s="37"/>
    </row>
    <row r="85" spans="1:9" ht="16.5" customHeight="1">
      <c r="A85" s="178"/>
      <c r="B85" s="178"/>
      <c r="C85" s="178"/>
      <c r="D85" s="178"/>
      <c r="E85" s="178"/>
      <c r="F85" s="178"/>
      <c r="G85" s="178"/>
      <c r="H85" s="16"/>
      <c r="I85" s="37"/>
    </row>
    <row r="86" spans="1:9" ht="16.5" customHeight="1">
      <c r="A86" s="178"/>
      <c r="B86" s="178"/>
      <c r="C86" s="178"/>
      <c r="D86" s="178"/>
      <c r="E86" s="178"/>
      <c r="F86" s="178"/>
      <c r="G86" s="178"/>
      <c r="H86" s="16"/>
      <c r="I86" s="17">
        <f>SUM(I90,I93,I98,I112,I118)</f>
        <v>1538127</v>
      </c>
    </row>
    <row r="87" spans="1:8" ht="16.5" customHeight="1">
      <c r="A87" s="36"/>
      <c r="B87" s="177"/>
      <c r="C87" s="177"/>
      <c r="D87" s="177"/>
      <c r="E87" s="177"/>
      <c r="F87" s="177"/>
      <c r="G87" s="177"/>
      <c r="H87" s="16"/>
    </row>
    <row r="88" spans="1:9" ht="16.5" customHeight="1">
      <c r="A88" s="38"/>
      <c r="B88" s="180" t="s">
        <v>439</v>
      </c>
      <c r="C88" s="180"/>
      <c r="D88" s="180"/>
      <c r="E88" s="180"/>
      <c r="F88" s="180"/>
      <c r="G88" s="180"/>
      <c r="H88" s="16"/>
      <c r="I88" s="37"/>
    </row>
    <row r="89" spans="1:9" ht="16.5" customHeight="1">
      <c r="A89" s="29"/>
      <c r="B89" s="193"/>
      <c r="C89" s="193"/>
      <c r="D89" s="193"/>
      <c r="E89" s="193"/>
      <c r="F89" s="193"/>
      <c r="G89" s="193"/>
      <c r="H89" s="16"/>
      <c r="I89" s="37"/>
    </row>
    <row r="90" spans="1:9" ht="16.5" customHeight="1">
      <c r="A90" s="12"/>
      <c r="B90" s="181" t="s">
        <v>478</v>
      </c>
      <c r="C90" s="181"/>
      <c r="D90" s="181"/>
      <c r="E90" s="181"/>
      <c r="F90" s="181"/>
      <c r="G90" s="181"/>
      <c r="H90" s="16"/>
      <c r="I90" s="17">
        <f>SUM(H88:H92)</f>
        <v>3000</v>
      </c>
    </row>
    <row r="91" spans="1:9" ht="25.5" customHeight="1">
      <c r="A91" s="29"/>
      <c r="B91" s="198" t="s">
        <v>479</v>
      </c>
      <c r="C91" s="198"/>
      <c r="D91" s="198"/>
      <c r="E91" s="198"/>
      <c r="F91" s="198"/>
      <c r="G91" s="198"/>
      <c r="I91" s="37"/>
    </row>
    <row r="92" spans="1:9" ht="16.5" customHeight="1">
      <c r="A92" s="29"/>
      <c r="B92" s="193"/>
      <c r="C92" s="193"/>
      <c r="D92" s="193"/>
      <c r="E92" s="193"/>
      <c r="F92" s="193"/>
      <c r="G92" s="193"/>
      <c r="H92" s="16">
        <v>3000</v>
      </c>
      <c r="I92" s="37"/>
    </row>
    <row r="93" spans="1:9" ht="16.5" customHeight="1">
      <c r="A93" s="12"/>
      <c r="B93" s="182" t="s">
        <v>126</v>
      </c>
      <c r="C93" s="182"/>
      <c r="D93" s="182"/>
      <c r="E93" s="182"/>
      <c r="F93" s="182"/>
      <c r="G93" s="182"/>
      <c r="H93" s="16"/>
      <c r="I93" s="17">
        <f>SUM(H94:H96)</f>
        <v>439670</v>
      </c>
    </row>
    <row r="94" spans="1:9" ht="16.5" customHeight="1">
      <c r="A94" s="29"/>
      <c r="B94" s="193" t="s">
        <v>480</v>
      </c>
      <c r="C94" s="193"/>
      <c r="D94" s="193"/>
      <c r="E94" s="193"/>
      <c r="F94" s="193"/>
      <c r="G94" s="193"/>
      <c r="H94" s="16">
        <v>206585</v>
      </c>
      <c r="I94" s="37"/>
    </row>
    <row r="95" spans="1:9" ht="16.5" customHeight="1">
      <c r="A95" s="27"/>
      <c r="B95" s="193" t="s">
        <v>481</v>
      </c>
      <c r="C95" s="193"/>
      <c r="D95" s="193"/>
      <c r="E95" s="193"/>
      <c r="F95" s="193"/>
      <c r="G95" s="193"/>
      <c r="H95" s="16">
        <v>1112</v>
      </c>
      <c r="I95" s="37"/>
    </row>
    <row r="96" spans="1:9" ht="16.5" customHeight="1">
      <c r="A96" s="27"/>
      <c r="B96" s="193" t="s">
        <v>482</v>
      </c>
      <c r="C96" s="193"/>
      <c r="D96" s="193"/>
      <c r="E96" s="193"/>
      <c r="F96" s="193"/>
      <c r="G96" s="193"/>
      <c r="H96" s="16">
        <v>231973</v>
      </c>
      <c r="I96" s="37"/>
    </row>
    <row r="97" spans="1:9" ht="16.5" customHeight="1">
      <c r="A97" s="27"/>
      <c r="B97" s="193"/>
      <c r="C97" s="193"/>
      <c r="D97" s="193"/>
      <c r="E97" s="193"/>
      <c r="F97" s="193"/>
      <c r="G97" s="193"/>
      <c r="H97" s="16"/>
      <c r="I97" s="37"/>
    </row>
    <row r="98" spans="1:9" ht="16.5" customHeight="1">
      <c r="A98" s="12"/>
      <c r="B98" s="187" t="s">
        <v>127</v>
      </c>
      <c r="C98" s="187"/>
      <c r="D98" s="187"/>
      <c r="E98" s="187"/>
      <c r="F98" s="187"/>
      <c r="G98" s="187"/>
      <c r="H98" s="16"/>
      <c r="I98" s="17">
        <f>SUM(H98:H110)</f>
        <v>506620</v>
      </c>
    </row>
    <row r="99" spans="1:9" ht="16.5" customHeight="1">
      <c r="A99" s="27"/>
      <c r="B99" s="193" t="s">
        <v>480</v>
      </c>
      <c r="C99" s="193"/>
      <c r="D99" s="193"/>
      <c r="E99" s="193"/>
      <c r="F99" s="193"/>
      <c r="G99" s="193"/>
      <c r="H99" s="16">
        <v>375230</v>
      </c>
      <c r="I99" s="49"/>
    </row>
    <row r="100" spans="1:13" ht="16.5" customHeight="1">
      <c r="A100" s="27"/>
      <c r="B100" s="193" t="s">
        <v>481</v>
      </c>
      <c r="C100" s="193"/>
      <c r="D100" s="193"/>
      <c r="E100" s="193"/>
      <c r="F100" s="193"/>
      <c r="G100" s="193"/>
      <c r="H100" s="16">
        <v>23470</v>
      </c>
      <c r="I100" s="37"/>
      <c r="M100" s="47"/>
    </row>
    <row r="101" spans="1:9" ht="16.5" customHeight="1">
      <c r="A101" s="27"/>
      <c r="B101" s="193" t="s">
        <v>482</v>
      </c>
      <c r="C101" s="193"/>
      <c r="D101" s="193"/>
      <c r="E101" s="193"/>
      <c r="F101" s="193"/>
      <c r="G101" s="193"/>
      <c r="H101" s="16">
        <v>9120</v>
      </c>
      <c r="I101" s="37"/>
    </row>
    <row r="102" spans="1:9" ht="16.5" customHeight="1">
      <c r="A102" s="27"/>
      <c r="B102" s="193" t="s">
        <v>483</v>
      </c>
      <c r="C102" s="193"/>
      <c r="D102" s="193"/>
      <c r="E102" s="193"/>
      <c r="F102" s="193"/>
      <c r="G102" s="193"/>
      <c r="H102" s="16">
        <v>9000</v>
      </c>
      <c r="I102" s="37"/>
    </row>
    <row r="103" spans="1:9" ht="16.5" customHeight="1">
      <c r="A103" s="27"/>
      <c r="B103" s="193" t="s">
        <v>484</v>
      </c>
      <c r="C103" s="193"/>
      <c r="D103" s="193"/>
      <c r="E103" s="193"/>
      <c r="F103" s="193"/>
      <c r="G103" s="193"/>
      <c r="H103" s="16">
        <v>1300</v>
      </c>
      <c r="I103" s="37"/>
    </row>
    <row r="104" spans="1:9" ht="16.5" customHeight="1">
      <c r="A104" s="27"/>
      <c r="B104" s="193" t="s">
        <v>485</v>
      </c>
      <c r="C104" s="193"/>
      <c r="D104" s="193"/>
      <c r="E104" s="193"/>
      <c r="F104" s="193"/>
      <c r="G104" s="193"/>
      <c r="H104" s="16">
        <v>500</v>
      </c>
      <c r="I104" s="37"/>
    </row>
    <row r="105" spans="1:9" ht="16.5" customHeight="1">
      <c r="A105" s="27"/>
      <c r="B105" s="193" t="s">
        <v>486</v>
      </c>
      <c r="C105" s="193"/>
      <c r="D105" s="193"/>
      <c r="E105" s="193"/>
      <c r="F105" s="193"/>
      <c r="G105" s="193"/>
      <c r="H105" s="16">
        <v>10000</v>
      </c>
      <c r="I105" s="37"/>
    </row>
    <row r="106" spans="1:9" ht="16.5" customHeight="1">
      <c r="A106" s="27"/>
      <c r="B106" s="193" t="s">
        <v>382</v>
      </c>
      <c r="C106" s="193"/>
      <c r="D106" s="193"/>
      <c r="E106" s="193"/>
      <c r="F106" s="193"/>
      <c r="G106" s="193"/>
      <c r="H106" s="16">
        <v>7000</v>
      </c>
      <c r="I106" s="37"/>
    </row>
    <row r="107" spans="1:9" ht="16.5" customHeight="1">
      <c r="A107" s="27"/>
      <c r="B107" s="193" t="s">
        <v>487</v>
      </c>
      <c r="C107" s="193"/>
      <c r="D107" s="193"/>
      <c r="E107" s="193"/>
      <c r="F107" s="193"/>
      <c r="G107" s="193"/>
      <c r="H107" s="16">
        <v>37000</v>
      </c>
      <c r="I107" s="37"/>
    </row>
    <row r="108" spans="1:9" ht="29.25" customHeight="1">
      <c r="A108" s="27"/>
      <c r="B108" s="198" t="s">
        <v>47</v>
      </c>
      <c r="C108" s="198"/>
      <c r="D108" s="198"/>
      <c r="E108" s="198"/>
      <c r="F108" s="198"/>
      <c r="G108" s="198"/>
      <c r="H108" s="16">
        <v>29000</v>
      </c>
      <c r="I108" s="37"/>
    </row>
    <row r="109" spans="1:9" ht="27.75" customHeight="1">
      <c r="A109" s="27"/>
      <c r="B109" s="198" t="s">
        <v>367</v>
      </c>
      <c r="C109" s="198"/>
      <c r="D109" s="198"/>
      <c r="E109" s="198"/>
      <c r="F109" s="198"/>
      <c r="G109" s="198"/>
      <c r="H109" s="16">
        <v>5000</v>
      </c>
      <c r="I109" s="37"/>
    </row>
    <row r="110" spans="1:9" ht="16.5" customHeight="1">
      <c r="A110" s="27"/>
      <c r="B110" s="193" t="s">
        <v>499</v>
      </c>
      <c r="C110" s="193"/>
      <c r="D110" s="193"/>
      <c r="E110" s="193"/>
      <c r="F110" s="193"/>
      <c r="G110" s="193"/>
      <c r="H110" s="16"/>
      <c r="I110" s="37"/>
    </row>
    <row r="111" spans="1:9" ht="16.5" customHeight="1">
      <c r="A111" s="27"/>
      <c r="B111" s="193"/>
      <c r="C111" s="193"/>
      <c r="D111" s="193"/>
      <c r="E111" s="193"/>
      <c r="F111" s="193"/>
      <c r="G111" s="193"/>
      <c r="H111" s="16"/>
      <c r="I111" s="37"/>
    </row>
    <row r="112" spans="1:9" ht="16.5" customHeight="1">
      <c r="A112" s="12"/>
      <c r="B112" s="187" t="s">
        <v>128</v>
      </c>
      <c r="C112" s="187"/>
      <c r="D112" s="187"/>
      <c r="E112" s="187"/>
      <c r="F112" s="187"/>
      <c r="G112" s="187"/>
      <c r="H112" s="16"/>
      <c r="I112" s="17">
        <f>SUM(H113:H116)</f>
        <v>85000</v>
      </c>
    </row>
    <row r="113" spans="1:9" ht="16.5" customHeight="1">
      <c r="A113" s="27"/>
      <c r="B113" s="193" t="s">
        <v>488</v>
      </c>
      <c r="C113" s="193"/>
      <c r="D113" s="193"/>
      <c r="E113" s="193"/>
      <c r="F113" s="193"/>
      <c r="G113" s="193"/>
      <c r="H113" s="16">
        <v>8000</v>
      </c>
      <c r="I113" s="37"/>
    </row>
    <row r="114" spans="1:9" ht="16.5" customHeight="1">
      <c r="A114" s="27"/>
      <c r="B114" s="193" t="s">
        <v>489</v>
      </c>
      <c r="C114" s="193"/>
      <c r="D114" s="193"/>
      <c r="E114" s="193"/>
      <c r="F114" s="193"/>
      <c r="G114" s="193"/>
      <c r="H114" s="16">
        <v>55000</v>
      </c>
      <c r="I114" s="37"/>
    </row>
    <row r="115" spans="1:9" ht="26.25" customHeight="1">
      <c r="A115" s="27"/>
      <c r="B115" s="198" t="s">
        <v>490</v>
      </c>
      <c r="C115" s="198"/>
      <c r="D115" s="198"/>
      <c r="E115" s="198"/>
      <c r="F115" s="198"/>
      <c r="G115" s="198"/>
      <c r="H115" s="16">
        <v>2000</v>
      </c>
      <c r="I115" s="37"/>
    </row>
    <row r="116" spans="1:9" ht="31.5" customHeight="1">
      <c r="A116" s="27"/>
      <c r="B116" s="198" t="s">
        <v>233</v>
      </c>
      <c r="C116" s="198"/>
      <c r="D116" s="198"/>
      <c r="E116" s="198"/>
      <c r="F116" s="198"/>
      <c r="G116" s="198"/>
      <c r="H116" s="16">
        <v>20000</v>
      </c>
      <c r="I116" s="37"/>
    </row>
    <row r="117" spans="1:9" ht="16.5" customHeight="1">
      <c r="A117" s="27"/>
      <c r="B117" s="193" t="s">
        <v>232</v>
      </c>
      <c r="C117" s="193"/>
      <c r="D117" s="193"/>
      <c r="E117" s="193"/>
      <c r="F117" s="193"/>
      <c r="G117" s="193"/>
      <c r="H117" s="16"/>
      <c r="I117" s="37"/>
    </row>
    <row r="118" spans="1:9" ht="16.5" customHeight="1">
      <c r="A118" s="12"/>
      <c r="B118" s="184" t="s">
        <v>44</v>
      </c>
      <c r="C118" s="184"/>
      <c r="D118" s="184"/>
      <c r="E118" s="184"/>
      <c r="F118" s="184"/>
      <c r="G118" s="184"/>
      <c r="H118" s="16"/>
      <c r="I118" s="17">
        <f>SUM(H118:H121)</f>
        <v>503837</v>
      </c>
    </row>
    <row r="119" spans="1:9" ht="16.5" customHeight="1">
      <c r="A119" s="27"/>
      <c r="B119" s="193" t="s">
        <v>491</v>
      </c>
      <c r="C119" s="193"/>
      <c r="D119" s="193"/>
      <c r="E119" s="193"/>
      <c r="F119" s="193"/>
      <c r="G119" s="193"/>
      <c r="H119" s="16">
        <v>493837</v>
      </c>
      <c r="I119" s="37"/>
    </row>
    <row r="120" spans="1:9" ht="16.5" customHeight="1">
      <c r="A120" s="27"/>
      <c r="B120" s="193" t="s">
        <v>492</v>
      </c>
      <c r="C120" s="193"/>
      <c r="D120" s="193"/>
      <c r="E120" s="193"/>
      <c r="F120" s="193"/>
      <c r="G120" s="193"/>
      <c r="H120" s="16">
        <v>10000</v>
      </c>
      <c r="I120" s="37"/>
    </row>
    <row r="121" spans="1:9" ht="16.5" customHeight="1">
      <c r="A121" s="27"/>
      <c r="B121" s="171"/>
      <c r="C121" s="171"/>
      <c r="D121" s="171"/>
      <c r="E121" s="171"/>
      <c r="F121" s="171"/>
      <c r="G121" s="171"/>
      <c r="H121" s="16"/>
      <c r="I121" s="37"/>
    </row>
    <row r="122" spans="1:9" ht="16.5" customHeight="1">
      <c r="A122" s="27"/>
      <c r="B122" s="192"/>
      <c r="C122" s="192"/>
      <c r="D122" s="192"/>
      <c r="E122" s="192"/>
      <c r="F122" s="192"/>
      <c r="G122" s="192"/>
      <c r="H122" s="16"/>
      <c r="I122" s="37"/>
    </row>
    <row r="123" spans="1:9" ht="16.5" customHeight="1">
      <c r="A123" s="29"/>
      <c r="B123" s="193"/>
      <c r="C123" s="193"/>
      <c r="D123" s="193"/>
      <c r="E123" s="193"/>
      <c r="F123" s="193"/>
      <c r="G123" s="193"/>
      <c r="H123" s="16"/>
      <c r="I123" s="37"/>
    </row>
    <row r="124" spans="1:9" ht="16.5" customHeight="1">
      <c r="A124" s="195" t="s">
        <v>493</v>
      </c>
      <c r="B124" s="183"/>
      <c r="C124" s="183"/>
      <c r="D124" s="183"/>
      <c r="E124" s="183"/>
      <c r="F124" s="183"/>
      <c r="G124" s="183"/>
      <c r="H124" s="16"/>
      <c r="I124" s="37"/>
    </row>
    <row r="125" spans="1:9" ht="16.5" customHeight="1">
      <c r="A125" s="183"/>
      <c r="B125" s="183"/>
      <c r="C125" s="183"/>
      <c r="D125" s="183"/>
      <c r="E125" s="183"/>
      <c r="F125" s="183"/>
      <c r="G125" s="183"/>
      <c r="H125" s="16"/>
      <c r="I125" s="17">
        <f>SUM(H126:H136)</f>
        <v>1913394</v>
      </c>
    </row>
    <row r="126" spans="1:8" ht="16.5" customHeight="1">
      <c r="A126" s="29"/>
      <c r="B126" s="177"/>
      <c r="C126" s="177"/>
      <c r="D126" s="177"/>
      <c r="E126" s="177"/>
      <c r="F126" s="177"/>
      <c r="G126" s="177"/>
      <c r="H126" s="16"/>
    </row>
    <row r="127" spans="1:9" ht="26.25" customHeight="1">
      <c r="A127" s="38"/>
      <c r="B127" s="180" t="s">
        <v>439</v>
      </c>
      <c r="C127" s="180"/>
      <c r="D127" s="180"/>
      <c r="E127" s="180"/>
      <c r="F127" s="180"/>
      <c r="G127" s="180"/>
      <c r="H127" s="16"/>
      <c r="I127" s="37"/>
    </row>
    <row r="128" spans="1:9" ht="16.5" customHeight="1">
      <c r="A128" s="29"/>
      <c r="B128" s="193"/>
      <c r="C128" s="193"/>
      <c r="D128" s="193"/>
      <c r="E128" s="193"/>
      <c r="F128" s="193"/>
      <c r="G128" s="193"/>
      <c r="H128" s="16"/>
      <c r="I128" s="37"/>
    </row>
    <row r="129" spans="1:9" ht="16.5" customHeight="1">
      <c r="A129" s="12"/>
      <c r="B129" s="199" t="s">
        <v>494</v>
      </c>
      <c r="C129" s="199"/>
      <c r="D129" s="199"/>
      <c r="E129" s="199"/>
      <c r="F129" s="199"/>
      <c r="G129" s="199"/>
      <c r="H129" s="16">
        <v>1329449</v>
      </c>
      <c r="I129" s="37"/>
    </row>
    <row r="130" spans="1:9" ht="16.5" customHeight="1">
      <c r="A130" s="29"/>
      <c r="B130" s="193"/>
      <c r="C130" s="193"/>
      <c r="D130" s="193"/>
      <c r="E130" s="193"/>
      <c r="F130" s="193"/>
      <c r="G130" s="193"/>
      <c r="H130" s="16"/>
      <c r="I130" s="37"/>
    </row>
    <row r="131" spans="1:9" ht="16.5" customHeight="1">
      <c r="A131" s="12"/>
      <c r="B131" s="199" t="s">
        <v>495</v>
      </c>
      <c r="C131" s="199"/>
      <c r="D131" s="199"/>
      <c r="E131" s="199"/>
      <c r="F131" s="199"/>
      <c r="G131" s="199"/>
      <c r="H131" s="16">
        <v>573945</v>
      </c>
      <c r="I131" s="37"/>
    </row>
    <row r="132" spans="1:9" ht="16.5" customHeight="1">
      <c r="A132" s="29"/>
      <c r="B132" s="185" t="s">
        <v>225</v>
      </c>
      <c r="C132" s="185"/>
      <c r="D132" s="185"/>
      <c r="E132" s="185"/>
      <c r="F132" s="185"/>
      <c r="G132" s="185"/>
      <c r="H132" s="16"/>
      <c r="I132" s="32"/>
    </row>
    <row r="133" spans="1:9" ht="15.75" customHeight="1">
      <c r="A133" s="29"/>
      <c r="B133" s="185" t="s">
        <v>246</v>
      </c>
      <c r="C133" s="185"/>
      <c r="D133" s="185"/>
      <c r="E133" s="185"/>
      <c r="F133" s="185"/>
      <c r="G133" s="185"/>
      <c r="H133" s="16"/>
      <c r="I133" s="32"/>
    </row>
    <row r="134" spans="1:9" ht="15.75" customHeight="1">
      <c r="A134" s="29"/>
      <c r="B134" s="186"/>
      <c r="C134" s="186"/>
      <c r="D134" s="186"/>
      <c r="E134" s="186"/>
      <c r="F134" s="186"/>
      <c r="G134" s="186"/>
      <c r="H134" s="16"/>
      <c r="I134" s="32"/>
    </row>
    <row r="135" spans="1:9" ht="16.5" customHeight="1">
      <c r="A135" s="12"/>
      <c r="B135" s="199" t="s">
        <v>496</v>
      </c>
      <c r="C135" s="199"/>
      <c r="D135" s="199"/>
      <c r="E135" s="199"/>
      <c r="F135" s="199"/>
      <c r="G135" s="199"/>
      <c r="H135" s="16">
        <v>10000</v>
      </c>
      <c r="I135" s="37"/>
    </row>
    <row r="136" spans="1:9" ht="16.5" customHeight="1">
      <c r="A136" s="12"/>
      <c r="B136" s="187"/>
      <c r="C136" s="187"/>
      <c r="D136" s="187"/>
      <c r="E136" s="187"/>
      <c r="F136" s="187"/>
      <c r="G136" s="187"/>
      <c r="H136" s="16"/>
      <c r="I136" s="37"/>
    </row>
    <row r="137" spans="1:9" ht="16.5" customHeight="1">
      <c r="A137" s="29"/>
      <c r="B137" s="193"/>
      <c r="C137" s="193"/>
      <c r="D137" s="193"/>
      <c r="E137" s="193"/>
      <c r="F137" s="193"/>
      <c r="G137" s="193"/>
      <c r="H137" s="16"/>
      <c r="I137" s="37"/>
    </row>
    <row r="138" spans="1:9" ht="16.5" customHeight="1">
      <c r="A138" s="195" t="s">
        <v>497</v>
      </c>
      <c r="B138" s="183"/>
      <c r="C138" s="183"/>
      <c r="D138" s="183"/>
      <c r="E138" s="183"/>
      <c r="F138" s="183"/>
      <c r="G138" s="183"/>
      <c r="H138" s="16"/>
      <c r="I138" s="37"/>
    </row>
    <row r="139" spans="1:9" ht="16.5" customHeight="1">
      <c r="A139" s="183"/>
      <c r="B139" s="183"/>
      <c r="C139" s="183"/>
      <c r="D139" s="183"/>
      <c r="E139" s="183"/>
      <c r="F139" s="183"/>
      <c r="G139" s="183"/>
      <c r="H139" s="16"/>
      <c r="I139" s="17">
        <f>SUM(H140:H144)</f>
        <v>300</v>
      </c>
    </row>
    <row r="140" spans="1:8" ht="16.5" customHeight="1">
      <c r="A140" s="29"/>
      <c r="B140" s="177"/>
      <c r="C140" s="177"/>
      <c r="D140" s="177"/>
      <c r="E140" s="177"/>
      <c r="F140" s="177"/>
      <c r="G140" s="177"/>
      <c r="H140" s="16"/>
    </row>
    <row r="141" spans="1:9" ht="16.5" customHeight="1">
      <c r="A141" s="38"/>
      <c r="B141" s="180" t="s">
        <v>439</v>
      </c>
      <c r="C141" s="180"/>
      <c r="D141" s="180"/>
      <c r="E141" s="180"/>
      <c r="F141" s="180"/>
      <c r="G141" s="180"/>
      <c r="H141" s="16"/>
      <c r="I141" s="37"/>
    </row>
    <row r="142" spans="1:9" ht="16.5" customHeight="1">
      <c r="A142" s="29"/>
      <c r="B142" s="193"/>
      <c r="C142" s="193"/>
      <c r="D142" s="193"/>
      <c r="E142" s="193"/>
      <c r="F142" s="193"/>
      <c r="G142" s="193"/>
      <c r="H142" s="16"/>
      <c r="I142" s="37"/>
    </row>
    <row r="143" spans="1:9" ht="16.5" customHeight="1">
      <c r="A143" s="23"/>
      <c r="B143" s="193" t="s">
        <v>498</v>
      </c>
      <c r="C143" s="193"/>
      <c r="D143" s="193"/>
      <c r="E143" s="193"/>
      <c r="F143" s="193"/>
      <c r="G143" s="193"/>
      <c r="H143" s="16">
        <v>300</v>
      </c>
      <c r="I143" s="37"/>
    </row>
    <row r="144" spans="1:9" ht="16.5" customHeight="1">
      <c r="A144" s="23"/>
      <c r="B144" s="193"/>
      <c r="C144" s="193"/>
      <c r="D144" s="193"/>
      <c r="E144" s="193"/>
      <c r="F144" s="193"/>
      <c r="G144" s="193"/>
      <c r="H144" s="16"/>
      <c r="I144" s="37"/>
    </row>
    <row r="145" spans="1:9" ht="16.5" customHeight="1">
      <c r="A145" s="23"/>
      <c r="B145" s="193"/>
      <c r="C145" s="193"/>
      <c r="D145" s="193"/>
      <c r="E145" s="193"/>
      <c r="F145" s="193"/>
      <c r="G145" s="193"/>
      <c r="H145" s="16"/>
      <c r="I145" s="37"/>
    </row>
    <row r="146" spans="1:9" ht="16.5" customHeight="1">
      <c r="A146" s="195" t="s">
        <v>500</v>
      </c>
      <c r="B146" s="195"/>
      <c r="C146" s="195"/>
      <c r="D146" s="195"/>
      <c r="E146" s="195"/>
      <c r="F146" s="195"/>
      <c r="G146" s="195"/>
      <c r="H146" s="16"/>
      <c r="I146" s="37"/>
    </row>
    <row r="147" spans="1:9" ht="16.5" customHeight="1">
      <c r="A147" s="195"/>
      <c r="B147" s="195"/>
      <c r="C147" s="195"/>
      <c r="D147" s="195"/>
      <c r="E147" s="195"/>
      <c r="F147" s="195"/>
      <c r="G147" s="195"/>
      <c r="H147" s="16"/>
      <c r="I147" s="17">
        <f>SUM(H148:H167)</f>
        <v>1149866</v>
      </c>
    </row>
    <row r="148" spans="1:8" ht="16.5" customHeight="1">
      <c r="A148" s="29"/>
      <c r="B148" s="177"/>
      <c r="C148" s="177"/>
      <c r="D148" s="177"/>
      <c r="E148" s="177"/>
      <c r="F148" s="177"/>
      <c r="G148" s="177"/>
      <c r="H148" s="16"/>
    </row>
    <row r="149" spans="1:9" ht="16.5" customHeight="1">
      <c r="A149" s="38"/>
      <c r="B149" s="180" t="s">
        <v>439</v>
      </c>
      <c r="C149" s="180"/>
      <c r="D149" s="180"/>
      <c r="E149" s="180"/>
      <c r="F149" s="180"/>
      <c r="G149" s="180"/>
      <c r="H149" s="16"/>
      <c r="I149" s="37"/>
    </row>
    <row r="150" spans="1:9" ht="16.5" customHeight="1">
      <c r="A150" s="29"/>
      <c r="B150" s="193"/>
      <c r="C150" s="193"/>
      <c r="D150" s="193"/>
      <c r="E150" s="193"/>
      <c r="F150" s="193"/>
      <c r="G150" s="193"/>
      <c r="H150" s="16"/>
      <c r="I150" s="37"/>
    </row>
    <row r="151" spans="1:9" ht="16.5" customHeight="1">
      <c r="A151" s="27"/>
      <c r="B151" s="193" t="s">
        <v>501</v>
      </c>
      <c r="C151" s="193"/>
      <c r="D151" s="193"/>
      <c r="E151" s="193"/>
      <c r="F151" s="193"/>
      <c r="G151" s="193"/>
      <c r="H151" s="16">
        <v>144000</v>
      </c>
      <c r="I151" s="37"/>
    </row>
    <row r="152" spans="1:9" ht="16.5" customHeight="1">
      <c r="A152" s="29"/>
      <c r="B152" s="193"/>
      <c r="C152" s="193"/>
      <c r="D152" s="193"/>
      <c r="E152" s="193"/>
      <c r="F152" s="193"/>
      <c r="G152" s="193"/>
      <c r="H152" s="16"/>
      <c r="I152" s="37"/>
    </row>
    <row r="153" spans="1:9" ht="16.5" customHeight="1">
      <c r="A153" s="27"/>
      <c r="B153" s="193" t="s">
        <v>502</v>
      </c>
      <c r="C153" s="193"/>
      <c r="D153" s="193"/>
      <c r="E153" s="193"/>
      <c r="F153" s="193"/>
      <c r="G153" s="193"/>
      <c r="H153" s="16">
        <v>890200</v>
      </c>
      <c r="I153" s="37"/>
    </row>
    <row r="154" spans="1:9" ht="16.5" customHeight="1">
      <c r="A154" s="29"/>
      <c r="B154" s="193"/>
      <c r="C154" s="193"/>
      <c r="D154" s="193"/>
      <c r="E154" s="193"/>
      <c r="F154" s="193"/>
      <c r="G154" s="193"/>
      <c r="H154" s="16"/>
      <c r="I154" s="37"/>
    </row>
    <row r="155" spans="1:9" ht="15" customHeight="1">
      <c r="A155" s="27"/>
      <c r="B155" s="198" t="s">
        <v>759</v>
      </c>
      <c r="C155" s="198"/>
      <c r="D155" s="198"/>
      <c r="E155" s="198"/>
      <c r="F155" s="198"/>
      <c r="G155" s="198"/>
      <c r="H155" s="16">
        <v>6980</v>
      </c>
      <c r="I155" s="37"/>
    </row>
    <row r="156" spans="1:9" ht="16.5" customHeight="1">
      <c r="A156" s="29"/>
      <c r="B156" s="198"/>
      <c r="C156" s="198"/>
      <c r="D156" s="198"/>
      <c r="E156" s="198"/>
      <c r="F156" s="198"/>
      <c r="G156" s="198"/>
      <c r="H156" s="16"/>
      <c r="I156" s="37"/>
    </row>
    <row r="157" spans="1:9" ht="16.5" customHeight="1">
      <c r="A157" s="40"/>
      <c r="B157" s="198"/>
      <c r="C157" s="198"/>
      <c r="D157" s="198"/>
      <c r="E157" s="198"/>
      <c r="F157" s="198"/>
      <c r="G157" s="198"/>
      <c r="H157" s="16"/>
      <c r="I157" s="37"/>
    </row>
    <row r="158" spans="1:9" ht="16.5" customHeight="1">
      <c r="A158" s="29"/>
      <c r="B158" s="193"/>
      <c r="C158" s="193"/>
      <c r="D158" s="193"/>
      <c r="E158" s="193"/>
      <c r="F158" s="193"/>
      <c r="G158" s="193"/>
      <c r="H158" s="16"/>
      <c r="I158" s="37"/>
    </row>
    <row r="159" spans="1:9" ht="16.5" customHeight="1">
      <c r="A159" s="27"/>
      <c r="B159" s="198" t="s">
        <v>46</v>
      </c>
      <c r="C159" s="198"/>
      <c r="D159" s="198"/>
      <c r="E159" s="198"/>
      <c r="F159" s="198"/>
      <c r="G159" s="198"/>
      <c r="H159" s="16">
        <v>39000</v>
      </c>
      <c r="I159" s="37"/>
    </row>
    <row r="160" spans="1:9" ht="15" customHeight="1">
      <c r="A160" s="29"/>
      <c r="B160" s="198"/>
      <c r="C160" s="198"/>
      <c r="D160" s="198"/>
      <c r="E160" s="198"/>
      <c r="F160" s="198"/>
      <c r="G160" s="198"/>
      <c r="H160" s="16">
        <v>26400</v>
      </c>
      <c r="I160" s="37"/>
    </row>
    <row r="161" spans="1:9" ht="16.5" customHeight="1">
      <c r="A161" s="29"/>
      <c r="B161" s="167"/>
      <c r="C161" s="167"/>
      <c r="D161" s="167"/>
      <c r="E161" s="167"/>
      <c r="F161" s="167"/>
      <c r="G161" s="167"/>
      <c r="H161" s="16"/>
      <c r="I161" s="37"/>
    </row>
    <row r="162" spans="1:9" ht="16.5" customHeight="1">
      <c r="A162" s="27"/>
      <c r="B162" s="193" t="s">
        <v>760</v>
      </c>
      <c r="C162" s="193"/>
      <c r="D162" s="193"/>
      <c r="E162" s="193"/>
      <c r="F162" s="193"/>
      <c r="G162" s="193"/>
      <c r="H162" s="16">
        <v>25586</v>
      </c>
      <c r="I162" s="37"/>
    </row>
    <row r="163" spans="1:9" ht="16.5" customHeight="1">
      <c r="A163" s="29"/>
      <c r="B163" s="193"/>
      <c r="C163" s="193"/>
      <c r="D163" s="193"/>
      <c r="E163" s="193"/>
      <c r="F163" s="193"/>
      <c r="G163" s="193"/>
      <c r="H163" s="16"/>
      <c r="I163" s="37"/>
    </row>
    <row r="164" spans="1:9" ht="16.5" customHeight="1">
      <c r="A164" s="27"/>
      <c r="B164" s="193" t="s">
        <v>761</v>
      </c>
      <c r="C164" s="193"/>
      <c r="D164" s="193"/>
      <c r="E164" s="193"/>
      <c r="F164" s="193"/>
      <c r="G164" s="193"/>
      <c r="H164" s="16">
        <v>8700</v>
      </c>
      <c r="I164" s="37"/>
    </row>
    <row r="165" spans="1:9" ht="16.5" customHeight="1">
      <c r="A165" s="36"/>
      <c r="B165" s="193"/>
      <c r="C165" s="193"/>
      <c r="D165" s="193"/>
      <c r="E165" s="193"/>
      <c r="F165" s="193"/>
      <c r="G165" s="193"/>
      <c r="H165" s="16"/>
      <c r="I165" s="37"/>
    </row>
    <row r="166" spans="1:9" ht="16.5" customHeight="1">
      <c r="A166" s="27"/>
      <c r="B166" s="193" t="s">
        <v>365</v>
      </c>
      <c r="C166" s="193"/>
      <c r="D166" s="193"/>
      <c r="E166" s="193"/>
      <c r="F166" s="193"/>
      <c r="G166" s="193"/>
      <c r="H166" s="16">
        <v>9000</v>
      </c>
      <c r="I166" s="37"/>
    </row>
    <row r="167" spans="1:9" ht="16.5" customHeight="1">
      <c r="A167" s="36"/>
      <c r="B167" s="193"/>
      <c r="C167" s="193"/>
      <c r="D167" s="193"/>
      <c r="E167" s="193"/>
      <c r="F167" s="193"/>
      <c r="G167" s="193"/>
      <c r="H167" s="16"/>
      <c r="I167" s="37"/>
    </row>
    <row r="168" spans="1:9" ht="16.5" customHeight="1">
      <c r="A168" s="36"/>
      <c r="B168" s="192"/>
      <c r="C168" s="192"/>
      <c r="D168" s="192"/>
      <c r="E168" s="192"/>
      <c r="F168" s="192"/>
      <c r="G168" s="192"/>
      <c r="H168" s="16"/>
      <c r="I168" s="37"/>
    </row>
    <row r="169" spans="1:9" ht="16.5" customHeight="1">
      <c r="A169" s="178" t="s">
        <v>381</v>
      </c>
      <c r="B169" s="178"/>
      <c r="C169" s="178"/>
      <c r="D169" s="178"/>
      <c r="E169" s="178"/>
      <c r="F169" s="178"/>
      <c r="G169" s="178"/>
      <c r="H169" s="16"/>
      <c r="I169" s="37"/>
    </row>
    <row r="170" spans="1:9" ht="16.5" customHeight="1">
      <c r="A170" s="178"/>
      <c r="B170" s="178"/>
      <c r="C170" s="178"/>
      <c r="D170" s="178"/>
      <c r="E170" s="178"/>
      <c r="F170" s="178"/>
      <c r="G170" s="178"/>
      <c r="H170" s="16"/>
      <c r="I170" s="37"/>
    </row>
    <row r="171" spans="1:9" ht="16.5" customHeight="1">
      <c r="A171" s="178"/>
      <c r="B171" s="178"/>
      <c r="C171" s="178"/>
      <c r="D171" s="178"/>
      <c r="E171" s="178"/>
      <c r="F171" s="178"/>
      <c r="G171" s="178"/>
      <c r="H171" s="16"/>
      <c r="I171" s="17">
        <f>SUM(H172:H176)</f>
        <v>30000</v>
      </c>
    </row>
    <row r="172" spans="1:8" ht="16.5" customHeight="1">
      <c r="A172" s="21"/>
      <c r="B172" s="164"/>
      <c r="C172" s="164"/>
      <c r="D172" s="164"/>
      <c r="E172" s="164"/>
      <c r="F172" s="164"/>
      <c r="G172" s="164"/>
      <c r="H172" s="16"/>
    </row>
    <row r="173" spans="1:9" ht="16.5" customHeight="1">
      <c r="A173" s="34"/>
      <c r="B173" s="190" t="s">
        <v>439</v>
      </c>
      <c r="C173" s="190"/>
      <c r="D173" s="190"/>
      <c r="E173" s="190"/>
      <c r="F173" s="190"/>
      <c r="G173" s="190"/>
      <c r="H173" s="16"/>
      <c r="I173" s="37"/>
    </row>
    <row r="174" spans="1:9" ht="16.5" customHeight="1">
      <c r="A174" s="36"/>
      <c r="B174" s="193"/>
      <c r="C174" s="193"/>
      <c r="D174" s="193"/>
      <c r="E174" s="193"/>
      <c r="F174" s="193"/>
      <c r="G174" s="193"/>
      <c r="H174" s="16"/>
      <c r="I174" s="37"/>
    </row>
    <row r="175" spans="1:8" ht="16.5" customHeight="1">
      <c r="A175" s="12"/>
      <c r="B175" s="187" t="s">
        <v>762</v>
      </c>
      <c r="C175" s="187"/>
      <c r="D175" s="187"/>
      <c r="E175" s="187"/>
      <c r="F175" s="187"/>
      <c r="G175" s="187"/>
      <c r="H175" s="16"/>
    </row>
    <row r="176" spans="1:9" ht="16.5" customHeight="1">
      <c r="A176" s="36"/>
      <c r="B176" s="193" t="s">
        <v>391</v>
      </c>
      <c r="C176" s="193"/>
      <c r="D176" s="193"/>
      <c r="E176" s="193"/>
      <c r="F176" s="193"/>
      <c r="G176" s="193"/>
      <c r="H176" s="16">
        <v>30000</v>
      </c>
      <c r="I176" s="49"/>
    </row>
    <row r="177" spans="1:9" ht="16.5" customHeight="1">
      <c r="A177" s="36"/>
      <c r="B177" s="193"/>
      <c r="C177" s="193"/>
      <c r="D177" s="193"/>
      <c r="E177" s="193"/>
      <c r="F177" s="193"/>
      <c r="G177" s="193"/>
      <c r="H177" s="16"/>
      <c r="I177" s="37"/>
    </row>
    <row r="178" spans="1:9" ht="16.5" customHeight="1">
      <c r="A178" s="36"/>
      <c r="B178" s="193"/>
      <c r="C178" s="193"/>
      <c r="D178" s="193"/>
      <c r="E178" s="193"/>
      <c r="F178" s="193"/>
      <c r="G178" s="193"/>
      <c r="H178" s="16"/>
      <c r="I178" s="37"/>
    </row>
    <row r="179" spans="1:9" ht="16.5" customHeight="1">
      <c r="A179" s="178" t="s">
        <v>763</v>
      </c>
      <c r="B179" s="179"/>
      <c r="C179" s="179"/>
      <c r="D179" s="179"/>
      <c r="E179" s="179"/>
      <c r="F179" s="179"/>
      <c r="G179" s="179"/>
      <c r="H179" s="16"/>
      <c r="I179" s="37"/>
    </row>
    <row r="180" spans="1:9" ht="16.5" customHeight="1">
      <c r="A180" s="179"/>
      <c r="B180" s="179"/>
      <c r="C180" s="179"/>
      <c r="D180" s="179"/>
      <c r="E180" s="179"/>
      <c r="F180" s="179"/>
      <c r="G180" s="179"/>
      <c r="H180" s="16"/>
      <c r="I180" s="37"/>
    </row>
    <row r="181" spans="1:9" ht="16.5" customHeight="1">
      <c r="A181" s="179"/>
      <c r="B181" s="179"/>
      <c r="C181" s="179"/>
      <c r="D181" s="179"/>
      <c r="E181" s="179"/>
      <c r="F181" s="179"/>
      <c r="G181" s="179"/>
      <c r="H181" s="16"/>
      <c r="I181" s="17">
        <f>SUM(H182:H190)</f>
        <v>64800</v>
      </c>
    </row>
    <row r="182" spans="1:8" ht="17.25" customHeight="1">
      <c r="A182" s="36"/>
      <c r="B182" s="177"/>
      <c r="C182" s="177"/>
      <c r="D182" s="177"/>
      <c r="E182" s="177"/>
      <c r="F182" s="177"/>
      <c r="G182" s="177"/>
      <c r="H182" s="16"/>
    </row>
    <row r="183" spans="1:9" ht="21.75" customHeight="1">
      <c r="A183" s="34"/>
      <c r="B183" s="190" t="s">
        <v>439</v>
      </c>
      <c r="C183" s="190"/>
      <c r="D183" s="190"/>
      <c r="E183" s="190"/>
      <c r="F183" s="190"/>
      <c r="G183" s="190"/>
      <c r="H183" s="16"/>
      <c r="I183" s="37"/>
    </row>
    <row r="184" spans="1:9" ht="16.5" customHeight="1" hidden="1">
      <c r="A184" s="36"/>
      <c r="B184" s="193"/>
      <c r="C184" s="193"/>
      <c r="D184" s="193"/>
      <c r="E184" s="193"/>
      <c r="F184" s="193"/>
      <c r="G184" s="193"/>
      <c r="H184" s="16"/>
      <c r="I184" s="37"/>
    </row>
    <row r="185" spans="1:9" ht="16.5" customHeight="1">
      <c r="A185" s="36"/>
      <c r="B185" s="193" t="s">
        <v>764</v>
      </c>
      <c r="C185" s="193"/>
      <c r="D185" s="193"/>
      <c r="E185" s="193"/>
      <c r="F185" s="193"/>
      <c r="G185" s="193"/>
      <c r="H185" s="16">
        <v>60000</v>
      </c>
      <c r="I185" s="37"/>
    </row>
    <row r="186" spans="1:9" ht="15" customHeight="1">
      <c r="A186" s="12"/>
      <c r="B186" s="187"/>
      <c r="C186" s="187"/>
      <c r="D186" s="187"/>
      <c r="E186" s="187"/>
      <c r="F186" s="187"/>
      <c r="G186" s="187"/>
      <c r="H186" s="16"/>
      <c r="I186" s="37"/>
    </row>
    <row r="187" spans="1:9" ht="18" customHeight="1">
      <c r="A187" s="36"/>
      <c r="B187" s="193" t="s">
        <v>765</v>
      </c>
      <c r="C187" s="193"/>
      <c r="D187" s="193"/>
      <c r="E187" s="193"/>
      <c r="F187" s="193"/>
      <c r="G187" s="193"/>
      <c r="H187" s="16">
        <v>1800</v>
      </c>
      <c r="I187" s="37"/>
    </row>
    <row r="188" spans="1:9" ht="14.25" customHeight="1">
      <c r="A188" s="36"/>
      <c r="B188" s="193"/>
      <c r="C188" s="193"/>
      <c r="D188" s="193"/>
      <c r="E188" s="193"/>
      <c r="F188" s="193"/>
      <c r="G188" s="193"/>
      <c r="H188" s="16"/>
      <c r="I188" s="37"/>
    </row>
    <row r="189" spans="1:9" ht="16.5" customHeight="1">
      <c r="A189" s="12"/>
      <c r="B189" s="193" t="s">
        <v>766</v>
      </c>
      <c r="C189" s="193"/>
      <c r="D189" s="193"/>
      <c r="E189" s="193"/>
      <c r="F189" s="193"/>
      <c r="G189" s="193"/>
      <c r="H189" s="16">
        <v>3000</v>
      </c>
      <c r="I189" s="37"/>
    </row>
    <row r="190" spans="1:9" ht="16.5" customHeight="1">
      <c r="A190" s="12"/>
      <c r="B190" s="180"/>
      <c r="C190" s="180"/>
      <c r="D190" s="180"/>
      <c r="E190" s="180"/>
      <c r="F190" s="180"/>
      <c r="G190" s="180"/>
      <c r="H190" s="16"/>
      <c r="I190" s="37"/>
    </row>
    <row r="191" spans="1:9" ht="16.5" customHeight="1">
      <c r="A191" s="36"/>
      <c r="B191" s="192"/>
      <c r="C191" s="192"/>
      <c r="D191" s="192"/>
      <c r="E191" s="192"/>
      <c r="F191" s="192"/>
      <c r="G191" s="192"/>
      <c r="H191" s="16"/>
      <c r="I191" s="37"/>
    </row>
    <row r="192" spans="1:9" ht="16.5" customHeight="1">
      <c r="A192" s="36"/>
      <c r="B192" s="193"/>
      <c r="C192" s="193"/>
      <c r="D192" s="193"/>
      <c r="E192" s="193"/>
      <c r="F192" s="193"/>
      <c r="G192" s="193"/>
      <c r="H192" s="16"/>
      <c r="I192" s="37"/>
    </row>
    <row r="193" spans="1:12" ht="16.5" customHeight="1">
      <c r="A193" s="36"/>
      <c r="B193" s="169" t="s">
        <v>769</v>
      </c>
      <c r="C193" s="169"/>
      <c r="D193" s="169"/>
      <c r="E193" s="169"/>
      <c r="F193" s="169"/>
      <c r="G193" s="169"/>
      <c r="H193" s="28"/>
      <c r="I193" s="28">
        <f>SUM(I9,I23,I32,I47,I55,I72,I90,I93,I98,I112,I118,I125,I139,I147,I171,I181)</f>
        <v>5580819</v>
      </c>
      <c r="L193" s="47"/>
    </row>
    <row r="194" spans="1:9" ht="16.5" customHeight="1">
      <c r="A194" s="36"/>
      <c r="B194" s="169"/>
      <c r="C194" s="169"/>
      <c r="D194" s="169"/>
      <c r="E194" s="169"/>
      <c r="F194" s="169"/>
      <c r="G194" s="169"/>
      <c r="H194" s="28"/>
      <c r="I194" s="28"/>
    </row>
    <row r="195" spans="1:9" ht="16.5" customHeight="1">
      <c r="A195" s="168"/>
      <c r="B195" s="168"/>
      <c r="C195" s="168"/>
      <c r="D195" s="168"/>
      <c r="E195" s="168"/>
      <c r="F195" s="168"/>
      <c r="G195" s="168"/>
      <c r="H195" s="168"/>
      <c r="I195" s="168"/>
    </row>
    <row r="196" spans="1:9" ht="16.5" customHeight="1">
      <c r="A196" s="168"/>
      <c r="B196" s="168"/>
      <c r="C196" s="168"/>
      <c r="D196" s="168"/>
      <c r="E196" s="168"/>
      <c r="F196" s="168"/>
      <c r="G196" s="168"/>
      <c r="H196" s="168"/>
      <c r="I196" s="168"/>
    </row>
    <row r="197" spans="1:9" ht="16.5" customHeight="1">
      <c r="A197" s="168"/>
      <c r="B197" s="168"/>
      <c r="C197" s="168"/>
      <c r="D197" s="168"/>
      <c r="E197" s="168"/>
      <c r="F197" s="168"/>
      <c r="G197" s="168"/>
      <c r="H197" s="168"/>
      <c r="I197" s="168"/>
    </row>
    <row r="198" spans="1:9" ht="16.5" customHeight="1">
      <c r="A198" s="168"/>
      <c r="B198" s="168"/>
      <c r="C198" s="168"/>
      <c r="D198" s="168"/>
      <c r="E198" s="168"/>
      <c r="F198" s="168"/>
      <c r="G198" s="168"/>
      <c r="H198" s="168"/>
      <c r="I198" s="168"/>
    </row>
    <row r="199" spans="1:9" ht="16.5" customHeight="1">
      <c r="A199" s="168"/>
      <c r="B199" s="168"/>
      <c r="C199" s="168"/>
      <c r="D199" s="168"/>
      <c r="E199" s="168"/>
      <c r="F199" s="168"/>
      <c r="G199" s="168"/>
      <c r="H199" s="168"/>
      <c r="I199" s="168"/>
    </row>
    <row r="200" spans="1:9" ht="16.5" customHeight="1">
      <c r="A200" s="168"/>
      <c r="B200" s="168"/>
      <c r="C200" s="168"/>
      <c r="D200" s="168"/>
      <c r="E200" s="168"/>
      <c r="F200" s="168"/>
      <c r="G200" s="168"/>
      <c r="H200" s="168"/>
      <c r="I200" s="168"/>
    </row>
    <row r="201" spans="1:9" ht="16.5" customHeight="1">
      <c r="A201" s="168"/>
      <c r="B201" s="168"/>
      <c r="C201" s="168"/>
      <c r="D201" s="168"/>
      <c r="E201" s="168"/>
      <c r="F201" s="168"/>
      <c r="G201" s="168"/>
      <c r="H201" s="168"/>
      <c r="I201" s="168"/>
    </row>
    <row r="202" spans="1:9" ht="16.5" customHeight="1">
      <c r="A202" s="168"/>
      <c r="B202" s="168"/>
      <c r="C202" s="168"/>
      <c r="D202" s="168"/>
      <c r="E202" s="168"/>
      <c r="F202" s="168"/>
      <c r="G202" s="168"/>
      <c r="H202" s="168"/>
      <c r="I202" s="168"/>
    </row>
    <row r="203" spans="1:9" ht="16.5" customHeight="1">
      <c r="A203" s="168"/>
      <c r="B203" s="168"/>
      <c r="C203" s="168"/>
      <c r="D203" s="168"/>
      <c r="E203" s="168"/>
      <c r="F203" s="168"/>
      <c r="G203" s="168"/>
      <c r="H203" s="168"/>
      <c r="I203" s="168"/>
    </row>
    <row r="204" spans="1:9" ht="16.5" customHeight="1">
      <c r="A204" s="168"/>
      <c r="B204" s="168"/>
      <c r="C204" s="168"/>
      <c r="D204" s="168"/>
      <c r="E204" s="168"/>
      <c r="F204" s="168"/>
      <c r="G204" s="168"/>
      <c r="H204" s="168"/>
      <c r="I204" s="168"/>
    </row>
    <row r="205" spans="1:9" ht="16.5" customHeight="1">
      <c r="A205" s="168"/>
      <c r="B205" s="168"/>
      <c r="C205" s="168"/>
      <c r="D205" s="168"/>
      <c r="E205" s="168"/>
      <c r="F205" s="168"/>
      <c r="G205" s="168"/>
      <c r="H205" s="168"/>
      <c r="I205" s="168"/>
    </row>
    <row r="206" spans="1:9" ht="16.5" customHeight="1">
      <c r="A206" s="168"/>
      <c r="B206" s="168"/>
      <c r="C206" s="168"/>
      <c r="D206" s="168"/>
      <c r="E206" s="168"/>
      <c r="F206" s="168"/>
      <c r="G206" s="168"/>
      <c r="H206" s="168"/>
      <c r="I206" s="168"/>
    </row>
    <row r="207" spans="1:9" ht="16.5" customHeight="1">
      <c r="A207" s="168"/>
      <c r="B207" s="168"/>
      <c r="C207" s="168"/>
      <c r="D207" s="168"/>
      <c r="E207" s="168"/>
      <c r="F207" s="168"/>
      <c r="G207" s="168"/>
      <c r="H207" s="168"/>
      <c r="I207" s="168"/>
    </row>
    <row r="208" spans="1:9" ht="16.5" customHeight="1">
      <c r="A208" s="36"/>
      <c r="B208" s="166" t="s">
        <v>375</v>
      </c>
      <c r="C208" s="166"/>
      <c r="D208" s="166"/>
      <c r="E208" s="166"/>
      <c r="F208" s="166"/>
      <c r="G208" s="166"/>
      <c r="H208" s="16">
        <v>0</v>
      </c>
      <c r="I208" s="37" t="s">
        <v>227</v>
      </c>
    </row>
    <row r="209" spans="1:9" ht="16.5" customHeight="1">
      <c r="A209" s="36"/>
      <c r="B209" s="193"/>
      <c r="C209" s="193"/>
      <c r="D209" s="193"/>
      <c r="E209" s="193"/>
      <c r="F209" s="193"/>
      <c r="G209" s="193"/>
      <c r="H209" s="16">
        <v>0</v>
      </c>
      <c r="I209" s="37"/>
    </row>
    <row r="210" spans="1:9" ht="16.5" customHeight="1">
      <c r="A210" s="36"/>
      <c r="B210" s="193"/>
      <c r="C210" s="193"/>
      <c r="D210" s="193"/>
      <c r="E210" s="193"/>
      <c r="F210" s="193"/>
      <c r="G210" s="193"/>
      <c r="H210" s="14">
        <f>SUM(H193:I209)</f>
        <v>5580819</v>
      </c>
      <c r="I210" s="37"/>
    </row>
    <row r="211" spans="1:9" ht="16.5" customHeight="1">
      <c r="A211" s="29"/>
      <c r="B211" s="29"/>
      <c r="C211" s="29"/>
      <c r="D211" s="29"/>
      <c r="E211" s="29"/>
      <c r="F211" s="29"/>
      <c r="G211" s="29"/>
      <c r="H211" s="30"/>
      <c r="I211" s="37">
        <f>I193-H16-H17</f>
        <v>4993665</v>
      </c>
    </row>
    <row r="212" spans="1:9" ht="16.5" customHeight="1">
      <c r="A212" s="29"/>
      <c r="B212" s="29"/>
      <c r="C212" s="29"/>
      <c r="D212" s="29"/>
      <c r="E212" s="29"/>
      <c r="F212" s="29"/>
      <c r="G212" s="29"/>
      <c r="H212" s="30"/>
      <c r="I212" s="42"/>
    </row>
    <row r="213" spans="1:9" ht="16.5" customHeight="1">
      <c r="A213" s="29"/>
      <c r="B213" s="29"/>
      <c r="C213" s="29"/>
      <c r="D213" s="29"/>
      <c r="E213" s="29"/>
      <c r="F213" s="29"/>
      <c r="G213" s="29"/>
      <c r="H213" s="30"/>
      <c r="I213" s="42"/>
    </row>
    <row r="214" spans="1:9" ht="16.5" customHeight="1">
      <c r="A214" s="29"/>
      <c r="B214" s="29"/>
      <c r="C214" s="29"/>
      <c r="D214" s="29"/>
      <c r="E214" s="29"/>
      <c r="F214" s="29"/>
      <c r="G214" s="29"/>
      <c r="H214" s="30"/>
      <c r="I214" s="42"/>
    </row>
    <row r="215" spans="1:9" ht="28.5" customHeight="1">
      <c r="A215" s="29"/>
      <c r="B215" s="29"/>
      <c r="C215" s="29"/>
      <c r="D215" s="29"/>
      <c r="E215" s="29"/>
      <c r="F215" s="29"/>
      <c r="G215" s="29"/>
      <c r="H215" s="30"/>
      <c r="I215" s="42"/>
    </row>
    <row r="216" spans="1:9" ht="16.5" customHeight="1">
      <c r="A216" s="29"/>
      <c r="B216" s="29"/>
      <c r="C216" s="29"/>
      <c r="D216" s="29"/>
      <c r="E216" s="29"/>
      <c r="F216" s="29"/>
      <c r="G216" s="29"/>
      <c r="H216" s="30"/>
      <c r="I216" s="42"/>
    </row>
    <row r="217" spans="1:9" ht="16.5" customHeight="1">
      <c r="A217" s="29"/>
      <c r="B217" s="29"/>
      <c r="C217" s="29"/>
      <c r="D217" s="29"/>
      <c r="E217" s="29"/>
      <c r="F217" s="29"/>
      <c r="G217" s="29"/>
      <c r="H217" s="30"/>
      <c r="I217" s="42"/>
    </row>
    <row r="218" spans="1:9" ht="16.5" customHeight="1">
      <c r="A218" s="29"/>
      <c r="B218" s="29"/>
      <c r="C218" s="29"/>
      <c r="D218" s="29"/>
      <c r="E218" s="29"/>
      <c r="F218" s="29"/>
      <c r="G218" s="29"/>
      <c r="H218" s="30"/>
      <c r="I218" s="42"/>
    </row>
    <row r="219" spans="1:9" ht="16.5" customHeight="1">
      <c r="A219" s="29"/>
      <c r="B219" s="29"/>
      <c r="C219" s="29"/>
      <c r="D219" s="29"/>
      <c r="E219" s="29"/>
      <c r="F219" s="29"/>
      <c r="G219" s="29"/>
      <c r="H219" s="30"/>
      <c r="I219" s="42"/>
    </row>
    <row r="220" spans="1:9" ht="16.5" customHeight="1">
      <c r="A220" s="29"/>
      <c r="B220" s="29"/>
      <c r="C220" s="29"/>
      <c r="D220" s="29"/>
      <c r="E220" s="29"/>
      <c r="F220" s="29"/>
      <c r="G220" s="29"/>
      <c r="H220" s="30"/>
      <c r="I220" s="42"/>
    </row>
    <row r="221" spans="1:9" ht="16.5" customHeight="1">
      <c r="A221" s="29"/>
      <c r="B221" s="29"/>
      <c r="C221" s="29"/>
      <c r="D221" s="29"/>
      <c r="E221" s="29"/>
      <c r="F221" s="29"/>
      <c r="G221" s="29"/>
      <c r="H221" s="30"/>
      <c r="I221" s="42"/>
    </row>
    <row r="222" spans="1:9" ht="16.5" customHeight="1">
      <c r="A222" s="29"/>
      <c r="B222" s="29"/>
      <c r="C222" s="29"/>
      <c r="D222" s="29"/>
      <c r="E222" s="29"/>
      <c r="F222" s="29"/>
      <c r="G222" s="29"/>
      <c r="H222" s="30"/>
      <c r="I222" s="42"/>
    </row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</sheetData>
  <mergeCells count="172">
    <mergeCell ref="B5:I5"/>
    <mergeCell ref="B4:I4"/>
    <mergeCell ref="B122:G122"/>
    <mergeCell ref="B3:I3"/>
    <mergeCell ref="B120:G120"/>
    <mergeCell ref="B121:G121"/>
    <mergeCell ref="B113:G113"/>
    <mergeCell ref="B114:G114"/>
    <mergeCell ref="B115:G115"/>
    <mergeCell ref="B116:G116"/>
    <mergeCell ref="B210:G210"/>
    <mergeCell ref="B208:G208"/>
    <mergeCell ref="B209:G209"/>
    <mergeCell ref="B77:G77"/>
    <mergeCell ref="B109:G109"/>
    <mergeCell ref="B110:G110"/>
    <mergeCell ref="B101:G101"/>
    <mergeCell ref="B102:G102"/>
    <mergeCell ref="B188:G188"/>
    <mergeCell ref="B189:G189"/>
    <mergeCell ref="B190:G190"/>
    <mergeCell ref="B45:G45"/>
    <mergeCell ref="B52:G52"/>
    <mergeCell ref="A46:G47"/>
    <mergeCell ref="B66:G66"/>
    <mergeCell ref="B185:G185"/>
    <mergeCell ref="B186:G186"/>
    <mergeCell ref="B187:G187"/>
    <mergeCell ref="B178:G178"/>
    <mergeCell ref="A179:G181"/>
    <mergeCell ref="B192:G192"/>
    <mergeCell ref="A195:I207"/>
    <mergeCell ref="B194:G194"/>
    <mergeCell ref="B193:G193"/>
    <mergeCell ref="B182:G182"/>
    <mergeCell ref="B183:G183"/>
    <mergeCell ref="B184:G184"/>
    <mergeCell ref="B176:G176"/>
    <mergeCell ref="B177:G177"/>
    <mergeCell ref="B1:I1"/>
    <mergeCell ref="B2:I2"/>
    <mergeCell ref="B161:G161"/>
    <mergeCell ref="B158:G158"/>
    <mergeCell ref="B159:G160"/>
    <mergeCell ref="B152:G152"/>
    <mergeCell ref="B153:G153"/>
    <mergeCell ref="B154:G154"/>
    <mergeCell ref="B155:G157"/>
    <mergeCell ref="B148:G148"/>
    <mergeCell ref="B172:G172"/>
    <mergeCell ref="B173:G173"/>
    <mergeCell ref="B174:G174"/>
    <mergeCell ref="B175:G175"/>
    <mergeCell ref="B166:G166"/>
    <mergeCell ref="B167:G167"/>
    <mergeCell ref="B168:G168"/>
    <mergeCell ref="A169:G171"/>
    <mergeCell ref="B162:G162"/>
    <mergeCell ref="B163:G163"/>
    <mergeCell ref="B164:G164"/>
    <mergeCell ref="B165:G165"/>
    <mergeCell ref="B149:G149"/>
    <mergeCell ref="B150:G150"/>
    <mergeCell ref="B151:G151"/>
    <mergeCell ref="A146:G147"/>
    <mergeCell ref="B143:G143"/>
    <mergeCell ref="B144:G144"/>
    <mergeCell ref="B145:G145"/>
    <mergeCell ref="A138:G139"/>
    <mergeCell ref="B140:G140"/>
    <mergeCell ref="B141:G141"/>
    <mergeCell ref="B142:G142"/>
    <mergeCell ref="B134:G134"/>
    <mergeCell ref="B135:G135"/>
    <mergeCell ref="B136:G136"/>
    <mergeCell ref="B137:G137"/>
    <mergeCell ref="B130:G130"/>
    <mergeCell ref="B131:G131"/>
    <mergeCell ref="B132:G132"/>
    <mergeCell ref="B133:G133"/>
    <mergeCell ref="B126:G126"/>
    <mergeCell ref="B127:G127"/>
    <mergeCell ref="B128:G128"/>
    <mergeCell ref="B129:G129"/>
    <mergeCell ref="B123:G123"/>
    <mergeCell ref="A124:G125"/>
    <mergeCell ref="B117:G117"/>
    <mergeCell ref="B118:G118"/>
    <mergeCell ref="B119:G119"/>
    <mergeCell ref="B111:G111"/>
    <mergeCell ref="B112:G112"/>
    <mergeCell ref="B105:G105"/>
    <mergeCell ref="B107:G107"/>
    <mergeCell ref="B108:G108"/>
    <mergeCell ref="B106:G106"/>
    <mergeCell ref="B104:G104"/>
    <mergeCell ref="B98:G98"/>
    <mergeCell ref="B99:G99"/>
    <mergeCell ref="B100:G100"/>
    <mergeCell ref="B103:G103"/>
    <mergeCell ref="B95:G95"/>
    <mergeCell ref="B96:G96"/>
    <mergeCell ref="B97:G97"/>
    <mergeCell ref="B91:G91"/>
    <mergeCell ref="B92:G92"/>
    <mergeCell ref="B93:G93"/>
    <mergeCell ref="B94:G94"/>
    <mergeCell ref="B87:G87"/>
    <mergeCell ref="B88:G88"/>
    <mergeCell ref="B89:G89"/>
    <mergeCell ref="B90:G90"/>
    <mergeCell ref="B78:G78"/>
    <mergeCell ref="A79:G86"/>
    <mergeCell ref="B74:G74"/>
    <mergeCell ref="B75:G75"/>
    <mergeCell ref="B76:G76"/>
    <mergeCell ref="B73:G73"/>
    <mergeCell ref="B62:G62"/>
    <mergeCell ref="B63:G63"/>
    <mergeCell ref="B64:G64"/>
    <mergeCell ref="B65:G65"/>
    <mergeCell ref="B59:G59"/>
    <mergeCell ref="B60:G60"/>
    <mergeCell ref="B61:G61"/>
    <mergeCell ref="A67:G72"/>
    <mergeCell ref="A54:G55"/>
    <mergeCell ref="B56:G56"/>
    <mergeCell ref="B57:G57"/>
    <mergeCell ref="B58:G58"/>
    <mergeCell ref="B43:G43"/>
    <mergeCell ref="B37:G37"/>
    <mergeCell ref="B38:G38"/>
    <mergeCell ref="B39:G39"/>
    <mergeCell ref="B40:G40"/>
    <mergeCell ref="B42:G42"/>
    <mergeCell ref="B34:G34"/>
    <mergeCell ref="B35:G35"/>
    <mergeCell ref="B36:G36"/>
    <mergeCell ref="B41:G41"/>
    <mergeCell ref="A31:G32"/>
    <mergeCell ref="B21:G21"/>
    <mergeCell ref="B18:G18"/>
    <mergeCell ref="B33:G33"/>
    <mergeCell ref="B19:G19"/>
    <mergeCell ref="B28:G28"/>
    <mergeCell ref="B29:G29"/>
    <mergeCell ref="B20:G20"/>
    <mergeCell ref="B27:G27"/>
    <mergeCell ref="B15:G15"/>
    <mergeCell ref="B30:G30"/>
    <mergeCell ref="B13:G13"/>
    <mergeCell ref="B14:G14"/>
    <mergeCell ref="B17:G17"/>
    <mergeCell ref="B16:G16"/>
    <mergeCell ref="A22:G23"/>
    <mergeCell ref="B24:G24"/>
    <mergeCell ref="B25:G25"/>
    <mergeCell ref="B26:G26"/>
    <mergeCell ref="B44:G44"/>
    <mergeCell ref="B53:G53"/>
    <mergeCell ref="B191:G191"/>
    <mergeCell ref="H6:I6"/>
    <mergeCell ref="B6:G6"/>
    <mergeCell ref="B7:G7"/>
    <mergeCell ref="A8:G9"/>
    <mergeCell ref="B10:G10"/>
    <mergeCell ref="B11:G11"/>
    <mergeCell ref="B12:G12"/>
    <mergeCell ref="B48:G48"/>
    <mergeCell ref="B49:G49"/>
    <mergeCell ref="B50:G50"/>
    <mergeCell ref="B51:G51"/>
  </mergeCells>
  <printOptions gridLines="1"/>
  <pageMargins left="0.68" right="0.35" top="0.36" bottom="0.59" header="0.4" footer="0.5"/>
  <pageSetup horizontalDpi="600" verticalDpi="600" orientation="portrait" paperSize="9" scale="97" r:id="rId1"/>
  <rowBreaks count="4" manualBreakCount="4">
    <brk id="45" max="8" man="1"/>
    <brk id="92" max="8" man="1"/>
    <brk id="137" max="8" man="1"/>
    <brk id="18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3">
      <selection activeCell="D27" sqref="D27:F27"/>
    </sheetView>
  </sheetViews>
  <sheetFormatPr defaultColWidth="9.00390625" defaultRowHeight="12.75"/>
  <cols>
    <col min="1" max="1" width="8.125" style="99" customWidth="1"/>
    <col min="2" max="2" width="9.625" style="99" customWidth="1"/>
    <col min="3" max="3" width="9.125" style="99" customWidth="1"/>
    <col min="4" max="4" width="13.625" style="99" customWidth="1"/>
    <col min="5" max="5" width="14.00390625" style="99" customWidth="1"/>
    <col min="6" max="6" width="13.00390625" style="99" customWidth="1"/>
    <col min="7" max="7" width="10.00390625" style="99" customWidth="1"/>
    <col min="8" max="8" width="11.375" style="99" customWidth="1"/>
    <col min="9" max="9" width="12.00390625" style="99" customWidth="1"/>
    <col min="10" max="10" width="14.125" style="99" customWidth="1"/>
    <col min="11" max="16384" width="9.125" style="99" customWidth="1"/>
  </cols>
  <sheetData>
    <row r="1" spans="2:8" ht="23.25">
      <c r="B1" s="272" t="s">
        <v>283</v>
      </c>
      <c r="C1" s="272"/>
      <c r="D1" s="272"/>
      <c r="E1" s="272"/>
      <c r="F1" s="272"/>
      <c r="G1" s="272"/>
      <c r="H1" s="272"/>
    </row>
    <row r="2" spans="1:9" ht="12.75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5">
      <c r="A3" s="100" t="s">
        <v>390</v>
      </c>
      <c r="B3" s="100" t="s">
        <v>770</v>
      </c>
      <c r="C3" s="100" t="s">
        <v>373</v>
      </c>
      <c r="D3" s="274" t="s">
        <v>756</v>
      </c>
      <c r="E3" s="274"/>
      <c r="F3" s="274"/>
      <c r="G3" s="274" t="s">
        <v>440</v>
      </c>
      <c r="H3" s="274"/>
      <c r="I3" s="274"/>
    </row>
    <row r="4" spans="1:9" s="151" customFormat="1" ht="15.75">
      <c r="A4" s="108">
        <v>852</v>
      </c>
      <c r="B4" s="108"/>
      <c r="C4" s="108"/>
      <c r="D4" s="273" t="s">
        <v>284</v>
      </c>
      <c r="E4" s="273"/>
      <c r="F4" s="273"/>
      <c r="G4" s="108"/>
      <c r="H4" s="108"/>
      <c r="I4" s="108"/>
    </row>
    <row r="5" spans="1:9" ht="12.75" customHeight="1">
      <c r="A5" s="101"/>
      <c r="B5" s="101"/>
      <c r="C5" s="101"/>
      <c r="D5" s="274"/>
      <c r="E5" s="274"/>
      <c r="F5" s="274"/>
      <c r="G5" s="100"/>
      <c r="H5" s="100"/>
      <c r="I5" s="100"/>
    </row>
    <row r="6" spans="1:11" ht="37.5" customHeight="1">
      <c r="A6" s="84"/>
      <c r="B6" s="88" t="s">
        <v>606</v>
      </c>
      <c r="C6" s="84"/>
      <c r="D6" s="247" t="s">
        <v>607</v>
      </c>
      <c r="E6" s="247"/>
      <c r="F6" s="247"/>
      <c r="G6" s="90"/>
      <c r="H6" s="90">
        <f>SUM(G7:G13)</f>
        <v>890200</v>
      </c>
      <c r="I6" s="90"/>
      <c r="J6" s="52"/>
      <c r="K6" s="52"/>
    </row>
    <row r="7" spans="1:11" ht="12.75">
      <c r="A7" s="84"/>
      <c r="B7" s="88"/>
      <c r="C7" s="84" t="s">
        <v>720</v>
      </c>
      <c r="D7" s="247" t="s">
        <v>721</v>
      </c>
      <c r="E7" s="247"/>
      <c r="F7" s="247"/>
      <c r="G7" s="90">
        <f>'Układ wyk.Wyd.'!G288</f>
        <v>860216</v>
      </c>
      <c r="H7" s="90"/>
      <c r="I7" s="90"/>
      <c r="J7" s="52"/>
      <c r="K7" s="52"/>
    </row>
    <row r="8" spans="1:11" ht="12.75">
      <c r="A8" s="84"/>
      <c r="B8" s="88"/>
      <c r="C8" s="84" t="s">
        <v>640</v>
      </c>
      <c r="D8" s="247" t="s">
        <v>641</v>
      </c>
      <c r="E8" s="247"/>
      <c r="F8" s="247"/>
      <c r="G8" s="90">
        <f>'Układ wyk.Wyd.'!G289</f>
        <v>16172</v>
      </c>
      <c r="H8" s="90"/>
      <c r="I8" s="90"/>
      <c r="J8" s="52"/>
      <c r="K8" s="52"/>
    </row>
    <row r="9" spans="1:11" ht="12.75">
      <c r="A9" s="84"/>
      <c r="B9" s="88"/>
      <c r="C9" s="84" t="s">
        <v>644</v>
      </c>
      <c r="D9" s="247" t="s">
        <v>645</v>
      </c>
      <c r="E9" s="247"/>
      <c r="F9" s="247"/>
      <c r="G9" s="90">
        <f>'Układ wyk.Wyd.'!G290</f>
        <v>6199</v>
      </c>
      <c r="H9" s="90"/>
      <c r="I9" s="90"/>
      <c r="J9" s="52"/>
      <c r="K9" s="52"/>
    </row>
    <row r="10" spans="1:11" ht="12.75">
      <c r="A10" s="84"/>
      <c r="B10" s="88"/>
      <c r="C10" s="84" t="s">
        <v>646</v>
      </c>
      <c r="D10" s="247" t="s">
        <v>647</v>
      </c>
      <c r="E10" s="247"/>
      <c r="F10" s="247"/>
      <c r="G10" s="90">
        <f>'Układ wyk.Wyd.'!G291</f>
        <v>397</v>
      </c>
      <c r="H10" s="90"/>
      <c r="I10" s="90"/>
      <c r="J10" s="52"/>
      <c r="K10" s="52"/>
    </row>
    <row r="11" spans="1:11" ht="14.25" customHeight="1">
      <c r="A11" s="84"/>
      <c r="B11" s="88"/>
      <c r="C11" s="84" t="s">
        <v>634</v>
      </c>
      <c r="D11" s="247" t="s">
        <v>635</v>
      </c>
      <c r="E11" s="247"/>
      <c r="F11" s="247"/>
      <c r="G11" s="90">
        <f>'Układ wyk.Wyd.'!G292</f>
        <v>1500</v>
      </c>
      <c r="H11" s="90"/>
      <c r="I11" s="90"/>
      <c r="J11" s="52"/>
      <c r="K11" s="52"/>
    </row>
    <row r="12" spans="1:11" ht="12.75">
      <c r="A12" s="84"/>
      <c r="B12" s="88"/>
      <c r="C12" s="84" t="s">
        <v>636</v>
      </c>
      <c r="D12" s="247" t="s">
        <v>637</v>
      </c>
      <c r="E12" s="247"/>
      <c r="F12" s="247"/>
      <c r="G12" s="90">
        <f>'Układ wyk.Wyd.'!G293</f>
        <v>4490</v>
      </c>
      <c r="H12" s="90"/>
      <c r="I12" s="90"/>
      <c r="J12" s="52"/>
      <c r="K12" s="52"/>
    </row>
    <row r="13" spans="1:11" ht="25.5" customHeight="1">
      <c r="A13" s="84"/>
      <c r="B13" s="88"/>
      <c r="C13" s="84" t="s">
        <v>300</v>
      </c>
      <c r="D13" s="247" t="s">
        <v>306</v>
      </c>
      <c r="E13" s="247"/>
      <c r="F13" s="247"/>
      <c r="G13" s="90">
        <f>'Układ wyk.Wyd.'!G294</f>
        <v>1226</v>
      </c>
      <c r="H13" s="90"/>
      <c r="I13" s="90"/>
      <c r="J13" s="52"/>
      <c r="K13" s="52"/>
    </row>
    <row r="14" spans="1:11" ht="12.75">
      <c r="A14" s="84"/>
      <c r="B14" s="88"/>
      <c r="C14" s="84"/>
      <c r="D14" s="247"/>
      <c r="E14" s="247"/>
      <c r="F14" s="247"/>
      <c r="G14" s="90"/>
      <c r="H14" s="90"/>
      <c r="I14" s="90"/>
      <c r="J14" s="52"/>
      <c r="K14" s="52"/>
    </row>
    <row r="15" spans="1:11" ht="49.5" customHeight="1">
      <c r="A15" s="84"/>
      <c r="B15" s="88" t="s">
        <v>608</v>
      </c>
      <c r="C15" s="84"/>
      <c r="D15" s="247" t="s">
        <v>609</v>
      </c>
      <c r="E15" s="247"/>
      <c r="F15" s="247"/>
      <c r="G15" s="90"/>
      <c r="H15" s="90">
        <f>SUM(G16)</f>
        <v>6980</v>
      </c>
      <c r="I15" s="90"/>
      <c r="J15" s="52"/>
      <c r="K15" s="52"/>
    </row>
    <row r="16" spans="1:11" ht="15" customHeight="1">
      <c r="A16" s="84"/>
      <c r="B16" s="88"/>
      <c r="C16" s="84" t="s">
        <v>722</v>
      </c>
      <c r="D16" s="247" t="s">
        <v>723</v>
      </c>
      <c r="E16" s="247"/>
      <c r="F16" s="247"/>
      <c r="G16" s="90">
        <f>'Układ wyk.Wyd.'!G297</f>
        <v>6980</v>
      </c>
      <c r="H16" s="90"/>
      <c r="I16" s="90"/>
      <c r="J16" s="52"/>
      <c r="K16" s="52"/>
    </row>
    <row r="17" spans="1:11" ht="13.5" customHeight="1">
      <c r="A17" s="84"/>
      <c r="B17" s="88"/>
      <c r="C17" s="84"/>
      <c r="D17" s="247"/>
      <c r="E17" s="247"/>
      <c r="F17" s="247"/>
      <c r="G17" s="90"/>
      <c r="H17" s="90"/>
      <c r="I17" s="90"/>
      <c r="J17" s="52"/>
      <c r="K17" s="52"/>
    </row>
    <row r="18" spans="1:11" ht="26.25" customHeight="1">
      <c r="A18" s="84"/>
      <c r="B18" s="88" t="s">
        <v>610</v>
      </c>
      <c r="C18" s="84"/>
      <c r="D18" s="247" t="s">
        <v>611</v>
      </c>
      <c r="E18" s="247"/>
      <c r="F18" s="247"/>
      <c r="G18" s="90"/>
      <c r="H18" s="90">
        <f>SUM(G19)</f>
        <v>100400</v>
      </c>
      <c r="I18" s="90"/>
      <c r="J18" s="52"/>
      <c r="K18" s="52"/>
    </row>
    <row r="19" spans="1:11" ht="12.75">
      <c r="A19" s="84"/>
      <c r="B19" s="88"/>
      <c r="C19" s="84" t="s">
        <v>720</v>
      </c>
      <c r="D19" s="247" t="s">
        <v>721</v>
      </c>
      <c r="E19" s="247"/>
      <c r="F19" s="247"/>
      <c r="G19" s="90">
        <f>'Układ wyk.Wyd.'!G300</f>
        <v>100400</v>
      </c>
      <c r="H19" s="90"/>
      <c r="I19" s="90"/>
      <c r="J19" s="52"/>
      <c r="K19" s="52"/>
    </row>
    <row r="20" spans="1:11" ht="12.75">
      <c r="A20" s="84"/>
      <c r="B20" s="88"/>
      <c r="C20" s="84"/>
      <c r="D20" s="247"/>
      <c r="E20" s="247"/>
      <c r="F20" s="247"/>
      <c r="G20" s="90"/>
      <c r="H20" s="90"/>
      <c r="I20" s="90"/>
      <c r="J20" s="52"/>
      <c r="K20" s="52"/>
    </row>
    <row r="21" spans="1:11" ht="12.75">
      <c r="A21" s="84"/>
      <c r="B21" s="88" t="s">
        <v>614</v>
      </c>
      <c r="C21" s="84"/>
      <c r="D21" s="247" t="s">
        <v>117</v>
      </c>
      <c r="E21" s="247"/>
      <c r="F21" s="247"/>
      <c r="G21" s="90"/>
      <c r="H21" s="90">
        <f>SUM(G22:G37)</f>
        <v>139261</v>
      </c>
      <c r="I21" s="90"/>
      <c r="J21" s="52"/>
      <c r="K21" s="52"/>
    </row>
    <row r="22" spans="1:11" ht="12.75">
      <c r="A22" s="84"/>
      <c r="B22" s="88"/>
      <c r="C22" s="84" t="s">
        <v>638</v>
      </c>
      <c r="D22" s="247" t="s">
        <v>639</v>
      </c>
      <c r="E22" s="247"/>
      <c r="F22" s="247"/>
      <c r="G22" s="90">
        <f>'Układ wyk.Wyd.'!G306</f>
        <v>7350</v>
      </c>
      <c r="H22" s="90"/>
      <c r="I22" s="90"/>
      <c r="J22" s="52"/>
      <c r="K22" s="52"/>
    </row>
    <row r="23" spans="1:11" ht="12.75">
      <c r="A23" s="84"/>
      <c r="B23" s="88"/>
      <c r="C23" s="84" t="s">
        <v>640</v>
      </c>
      <c r="D23" s="247" t="s">
        <v>641</v>
      </c>
      <c r="E23" s="247"/>
      <c r="F23" s="247"/>
      <c r="G23" s="90">
        <f>'Układ wyk.Wyd.'!G307</f>
        <v>71280</v>
      </c>
      <c r="H23" s="90"/>
      <c r="I23" s="90"/>
      <c r="J23" s="52"/>
      <c r="K23" s="52"/>
    </row>
    <row r="24" spans="1:11" ht="12.75">
      <c r="A24" s="84"/>
      <c r="B24" s="88"/>
      <c r="C24" s="84" t="s">
        <v>642</v>
      </c>
      <c r="D24" s="247" t="s">
        <v>643</v>
      </c>
      <c r="E24" s="247"/>
      <c r="F24" s="247"/>
      <c r="G24" s="90">
        <f>'Układ wyk.Wyd.'!G308</f>
        <v>5300</v>
      </c>
      <c r="H24" s="90"/>
      <c r="I24" s="90"/>
      <c r="J24" s="52"/>
      <c r="K24" s="52"/>
    </row>
    <row r="25" spans="1:11" ht="12.75">
      <c r="A25" s="84"/>
      <c r="B25" s="88"/>
      <c r="C25" s="84" t="s">
        <v>644</v>
      </c>
      <c r="D25" s="247" t="s">
        <v>645</v>
      </c>
      <c r="E25" s="247"/>
      <c r="F25" s="247"/>
      <c r="G25" s="90">
        <f>'Układ wyk.Wyd.'!G309</f>
        <v>13870</v>
      </c>
      <c r="H25" s="90"/>
      <c r="I25" s="90"/>
      <c r="J25" s="52"/>
      <c r="K25" s="52"/>
    </row>
    <row r="26" spans="1:11" ht="12.75">
      <c r="A26" s="84"/>
      <c r="B26" s="88"/>
      <c r="C26" s="84" t="s">
        <v>646</v>
      </c>
      <c r="D26" s="247" t="s">
        <v>647</v>
      </c>
      <c r="E26" s="247"/>
      <c r="F26" s="247"/>
      <c r="G26" s="90">
        <f>'Układ wyk.Wyd.'!G310</f>
        <v>1890</v>
      </c>
      <c r="H26" s="90"/>
      <c r="I26" s="90"/>
      <c r="J26" s="52"/>
      <c r="K26" s="52"/>
    </row>
    <row r="27" spans="1:11" ht="12.75">
      <c r="A27" s="84"/>
      <c r="B27" s="88"/>
      <c r="C27" s="84" t="s">
        <v>634</v>
      </c>
      <c r="D27" s="247" t="s">
        <v>635</v>
      </c>
      <c r="E27" s="247"/>
      <c r="F27" s="247"/>
      <c r="G27" s="90">
        <f>'Układ wyk.Wyd.'!G311</f>
        <v>6720</v>
      </c>
      <c r="H27" s="90"/>
      <c r="I27" s="90"/>
      <c r="J27" s="52"/>
      <c r="K27" s="52"/>
    </row>
    <row r="28" spans="1:11" ht="12.75">
      <c r="A28" s="84"/>
      <c r="B28" s="88"/>
      <c r="C28" s="84" t="s">
        <v>652</v>
      </c>
      <c r="D28" s="247" t="s">
        <v>653</v>
      </c>
      <c r="E28" s="247"/>
      <c r="F28" s="247"/>
      <c r="G28" s="90">
        <f>'Układ wyk.Wyd.'!G312</f>
        <v>2500</v>
      </c>
      <c r="H28" s="90"/>
      <c r="I28" s="90"/>
      <c r="J28" s="52"/>
      <c r="K28" s="52"/>
    </row>
    <row r="29" spans="1:11" ht="12.75" customHeight="1">
      <c r="A29" s="84"/>
      <c r="B29" s="88"/>
      <c r="C29" s="84" t="s">
        <v>636</v>
      </c>
      <c r="D29" s="247" t="s">
        <v>637</v>
      </c>
      <c r="E29" s="247"/>
      <c r="F29" s="247"/>
      <c r="G29" s="90">
        <f>'Układ wyk.Wyd.'!G313</f>
        <v>12397</v>
      </c>
      <c r="H29" s="90"/>
      <c r="I29" s="90"/>
      <c r="J29" s="52"/>
      <c r="K29" s="52"/>
    </row>
    <row r="30" spans="1:11" ht="12.75">
      <c r="A30" s="84"/>
      <c r="B30" s="88"/>
      <c r="C30" s="84" t="s">
        <v>679</v>
      </c>
      <c r="D30" s="247" t="s">
        <v>680</v>
      </c>
      <c r="E30" s="247"/>
      <c r="F30" s="247"/>
      <c r="G30" s="90">
        <f>'Układ wyk.Wyd.'!G314</f>
        <v>1400</v>
      </c>
      <c r="H30" s="90"/>
      <c r="I30" s="90"/>
      <c r="J30" s="52"/>
      <c r="K30" s="52"/>
    </row>
    <row r="31" spans="1:11" ht="26.25" customHeight="1">
      <c r="A31" s="84"/>
      <c r="B31" s="88"/>
      <c r="C31" s="84" t="s">
        <v>301</v>
      </c>
      <c r="D31" s="247" t="s">
        <v>311</v>
      </c>
      <c r="E31" s="247"/>
      <c r="F31" s="247"/>
      <c r="G31" s="90">
        <f>'Układ wyk.Wyd.'!G315</f>
        <v>3600</v>
      </c>
      <c r="H31" s="90"/>
      <c r="I31" s="90"/>
      <c r="J31" s="52"/>
      <c r="K31" s="52"/>
    </row>
    <row r="32" spans="1:11" ht="12.75">
      <c r="A32" s="84"/>
      <c r="B32" s="88"/>
      <c r="C32" s="84" t="s">
        <v>678</v>
      </c>
      <c r="D32" s="247" t="s">
        <v>231</v>
      </c>
      <c r="E32" s="247"/>
      <c r="F32" s="247"/>
      <c r="G32" s="90">
        <f>'Układ wyk.Wyd.'!G316</f>
        <v>2624</v>
      </c>
      <c r="H32" s="90"/>
      <c r="I32" s="90"/>
      <c r="J32" s="52"/>
      <c r="K32" s="52"/>
    </row>
    <row r="33" spans="1:11" ht="12.75">
      <c r="A33" s="84"/>
      <c r="B33" s="88"/>
      <c r="C33" s="84" t="s">
        <v>654</v>
      </c>
      <c r="D33" s="247" t="s">
        <v>655</v>
      </c>
      <c r="E33" s="247"/>
      <c r="F33" s="247"/>
      <c r="G33" s="90">
        <f>'Układ wyk.Wyd.'!G317</f>
        <v>1400</v>
      </c>
      <c r="H33" s="90"/>
      <c r="I33" s="90"/>
      <c r="J33" s="52"/>
      <c r="K33" s="52"/>
    </row>
    <row r="34" spans="1:11" ht="28.5" customHeight="1">
      <c r="A34" s="84"/>
      <c r="B34" s="88"/>
      <c r="C34" s="84" t="s">
        <v>656</v>
      </c>
      <c r="D34" s="247" t="s">
        <v>657</v>
      </c>
      <c r="E34" s="247"/>
      <c r="F34" s="247"/>
      <c r="G34" s="90">
        <f>'Układ wyk.Wyd.'!G318</f>
        <v>2530</v>
      </c>
      <c r="H34" s="90"/>
      <c r="I34" s="90"/>
      <c r="J34" s="52"/>
      <c r="K34" s="52"/>
    </row>
    <row r="35" spans="1:11" ht="26.25" customHeight="1">
      <c r="A35" s="84"/>
      <c r="B35" s="88"/>
      <c r="C35" s="84" t="s">
        <v>302</v>
      </c>
      <c r="D35" s="247" t="s">
        <v>304</v>
      </c>
      <c r="E35" s="247"/>
      <c r="F35" s="247"/>
      <c r="G35" s="90">
        <f>'Układ wyk.Wyd.'!G319</f>
        <v>2400</v>
      </c>
      <c r="H35" s="90"/>
      <c r="I35" s="90"/>
      <c r="J35" s="52"/>
      <c r="K35" s="52"/>
    </row>
    <row r="36" spans="1:11" ht="24.75" customHeight="1">
      <c r="A36" s="84"/>
      <c r="B36" s="88"/>
      <c r="C36" s="84" t="s">
        <v>303</v>
      </c>
      <c r="D36" s="247" t="s">
        <v>305</v>
      </c>
      <c r="E36" s="247"/>
      <c r="F36" s="247"/>
      <c r="G36" s="90">
        <f>'Układ wyk.Wyd.'!G320</f>
        <v>3000</v>
      </c>
      <c r="H36" s="90"/>
      <c r="I36" s="90"/>
      <c r="J36" s="52"/>
      <c r="K36" s="52"/>
    </row>
    <row r="37" spans="1:11" ht="24.75" customHeight="1">
      <c r="A37" s="84"/>
      <c r="B37" s="88"/>
      <c r="C37" s="84" t="s">
        <v>300</v>
      </c>
      <c r="D37" s="247" t="s">
        <v>306</v>
      </c>
      <c r="E37" s="247"/>
      <c r="F37" s="247"/>
      <c r="G37" s="90">
        <f>'Układ wyk.Wyd.'!G321</f>
        <v>1000</v>
      </c>
      <c r="H37" s="90"/>
      <c r="I37" s="90"/>
      <c r="J37" s="52"/>
      <c r="K37" s="52"/>
    </row>
    <row r="38" spans="1:11" ht="12.75">
      <c r="A38" s="84"/>
      <c r="B38" s="88"/>
      <c r="C38" s="84"/>
      <c r="D38" s="247"/>
      <c r="E38" s="247"/>
      <c r="F38" s="247"/>
      <c r="G38" s="90"/>
      <c r="H38" s="90"/>
      <c r="I38" s="90"/>
      <c r="J38" s="52"/>
      <c r="K38" s="52"/>
    </row>
    <row r="39" spans="1:11" ht="14.25" customHeight="1">
      <c r="A39" s="84"/>
      <c r="B39" s="88" t="s">
        <v>616</v>
      </c>
      <c r="C39" s="84"/>
      <c r="D39" s="247" t="s">
        <v>726</v>
      </c>
      <c r="E39" s="247"/>
      <c r="F39" s="247"/>
      <c r="G39" s="90"/>
      <c r="H39" s="90">
        <f>SUM(G40)</f>
        <v>56900</v>
      </c>
      <c r="I39" s="90"/>
      <c r="J39" s="52"/>
      <c r="K39" s="52"/>
    </row>
    <row r="40" spans="1:11" ht="12.75">
      <c r="A40" s="84"/>
      <c r="B40" s="88"/>
      <c r="C40" s="84" t="s">
        <v>636</v>
      </c>
      <c r="D40" s="247" t="s">
        <v>637</v>
      </c>
      <c r="E40" s="247"/>
      <c r="F40" s="247"/>
      <c r="G40" s="90">
        <f>'Układ wyk.Wyd.'!G324</f>
        <v>56900</v>
      </c>
      <c r="H40" s="90"/>
      <c r="I40" s="90"/>
      <c r="J40" s="52"/>
      <c r="K40" s="52"/>
    </row>
    <row r="41" spans="1:11" ht="12.75">
      <c r="A41" s="84"/>
      <c r="B41" s="88"/>
      <c r="C41" s="84"/>
      <c r="D41" s="247"/>
      <c r="E41" s="247"/>
      <c r="F41" s="247"/>
      <c r="G41" s="90"/>
      <c r="H41" s="90"/>
      <c r="I41" s="90"/>
      <c r="J41" s="52"/>
      <c r="K41" s="52"/>
    </row>
    <row r="42" spans="1:11" ht="14.25" customHeight="1">
      <c r="A42" s="84"/>
      <c r="B42" s="88" t="s">
        <v>618</v>
      </c>
      <c r="C42" s="84"/>
      <c r="D42" s="247" t="s">
        <v>813</v>
      </c>
      <c r="E42" s="247"/>
      <c r="F42" s="247"/>
      <c r="G42" s="90"/>
      <c r="H42" s="90">
        <f>SUM(G43:G44)</f>
        <v>12000</v>
      </c>
      <c r="I42" s="90"/>
      <c r="J42" s="52"/>
      <c r="K42" s="52"/>
    </row>
    <row r="43" spans="1:11" ht="12.75">
      <c r="A43" s="84"/>
      <c r="B43" s="88"/>
      <c r="C43" s="84" t="s">
        <v>720</v>
      </c>
      <c r="D43" s="247" t="s">
        <v>721</v>
      </c>
      <c r="E43" s="247"/>
      <c r="F43" s="247"/>
      <c r="G43" s="90">
        <f>'Układ wyk.Wyd.'!G327</f>
        <v>9000</v>
      </c>
      <c r="H43" s="90"/>
      <c r="I43" s="90"/>
      <c r="J43" s="52"/>
      <c r="K43" s="52"/>
    </row>
    <row r="44" spans="1:11" ht="12.75">
      <c r="A44" s="84"/>
      <c r="B44" s="88"/>
      <c r="C44" s="84" t="s">
        <v>634</v>
      </c>
      <c r="D44" s="247" t="s">
        <v>635</v>
      </c>
      <c r="E44" s="247"/>
      <c r="F44" s="247"/>
      <c r="G44" s="90">
        <f>'Układ wyk.Wyd.'!G328</f>
        <v>3000</v>
      </c>
      <c r="H44" s="90"/>
      <c r="I44" s="90"/>
      <c r="J44" s="52"/>
      <c r="K44" s="52"/>
    </row>
    <row r="45" spans="4:6" ht="12.75">
      <c r="D45" s="275"/>
      <c r="E45" s="275"/>
      <c r="F45" s="275"/>
    </row>
    <row r="46" spans="1:9" ht="12.75">
      <c r="A46" s="84"/>
      <c r="B46" s="88"/>
      <c r="C46" s="84"/>
      <c r="D46" s="247"/>
      <c r="E46" s="247"/>
      <c r="F46" s="247"/>
      <c r="G46" s="86"/>
      <c r="H46" s="86"/>
      <c r="I46" s="90"/>
    </row>
    <row r="47" spans="2:8" ht="17.25" customHeight="1">
      <c r="B47" s="150"/>
      <c r="C47" s="273" t="s">
        <v>757</v>
      </c>
      <c r="D47" s="273"/>
      <c r="E47" s="273"/>
      <c r="F47" s="273"/>
      <c r="G47" s="150"/>
      <c r="H47" s="91">
        <f>SUM(H2:H45)</f>
        <v>1205741</v>
      </c>
    </row>
  </sheetData>
  <mergeCells count="48">
    <mergeCell ref="D42:F42"/>
    <mergeCell ref="D43:F43"/>
    <mergeCell ref="D44:F44"/>
    <mergeCell ref="C47:F47"/>
    <mergeCell ref="D46:F46"/>
    <mergeCell ref="D38:F38"/>
    <mergeCell ref="D39:F39"/>
    <mergeCell ref="D40:F40"/>
    <mergeCell ref="D41:F41"/>
    <mergeCell ref="D34:F34"/>
    <mergeCell ref="D35:F35"/>
    <mergeCell ref="D36:F36"/>
    <mergeCell ref="D37:F37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45:F45"/>
    <mergeCell ref="B1:H1"/>
    <mergeCell ref="D3:F3"/>
    <mergeCell ref="G3:I3"/>
    <mergeCell ref="D5:F5"/>
    <mergeCell ref="A2:I2"/>
    <mergeCell ref="D30:F30"/>
    <mergeCell ref="D31:F31"/>
    <mergeCell ref="D32:F32"/>
    <mergeCell ref="D33:F33"/>
    <mergeCell ref="D4:F4"/>
    <mergeCell ref="D6:F6"/>
    <mergeCell ref="D7:F7"/>
    <mergeCell ref="D8:F8"/>
    <mergeCell ref="D9:F9"/>
    <mergeCell ref="D10:F10"/>
    <mergeCell ref="D11:F11"/>
    <mergeCell ref="D12:F12"/>
    <mergeCell ref="D13:F13"/>
    <mergeCell ref="D18:F18"/>
    <mergeCell ref="D19:F19"/>
    <mergeCell ref="D20:F20"/>
    <mergeCell ref="D14:F14"/>
    <mergeCell ref="D15:F15"/>
    <mergeCell ref="D16:F16"/>
    <mergeCell ref="D17:F17"/>
  </mergeCells>
  <printOptions gridLines="1"/>
  <pageMargins left="0.75" right="0.75" top="1" bottom="1" header="0.5" footer="0.5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7" sqref="A17"/>
    </sheetView>
  </sheetViews>
  <sheetFormatPr defaultColWidth="9.00390625" defaultRowHeight="12.75"/>
  <cols>
    <col min="1" max="1" width="8.125" style="99" customWidth="1"/>
    <col min="2" max="2" width="9.625" style="99" customWidth="1"/>
    <col min="3" max="3" width="9.125" style="99" customWidth="1"/>
    <col min="4" max="4" width="12.00390625" style="99" customWidth="1"/>
    <col min="5" max="5" width="14.00390625" style="99" customWidth="1"/>
    <col min="6" max="6" width="13.00390625" style="99" customWidth="1"/>
    <col min="7" max="7" width="9.125" style="99" customWidth="1"/>
    <col min="8" max="9" width="12.00390625" style="99" customWidth="1"/>
    <col min="10" max="10" width="14.125" style="99" customWidth="1"/>
    <col min="11" max="16384" width="9.125" style="99" customWidth="1"/>
  </cols>
  <sheetData>
    <row r="1" spans="2:8" ht="23.25">
      <c r="B1" s="272" t="s">
        <v>285</v>
      </c>
      <c r="C1" s="272"/>
      <c r="D1" s="272"/>
      <c r="E1" s="272"/>
      <c r="F1" s="272"/>
      <c r="G1" s="272"/>
      <c r="H1" s="272"/>
    </row>
    <row r="2" spans="1:9" ht="12.75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5">
      <c r="A3" s="100" t="s">
        <v>390</v>
      </c>
      <c r="B3" s="100" t="s">
        <v>770</v>
      </c>
      <c r="C3" s="100" t="s">
        <v>373</v>
      </c>
      <c r="D3" s="274" t="s">
        <v>756</v>
      </c>
      <c r="E3" s="274"/>
      <c r="F3" s="274"/>
      <c r="G3" s="274" t="s">
        <v>440</v>
      </c>
      <c r="H3" s="274"/>
      <c r="I3" s="154"/>
    </row>
    <row r="4" spans="1:9" ht="12.75" customHeight="1">
      <c r="A4" s="101"/>
      <c r="B4" s="101"/>
      <c r="C4" s="101"/>
      <c r="D4" s="274"/>
      <c r="E4" s="274"/>
      <c r="F4" s="274"/>
      <c r="G4" s="100"/>
      <c r="H4" s="100"/>
      <c r="I4" s="100"/>
    </row>
    <row r="5" spans="1:11" ht="16.5" customHeight="1">
      <c r="A5" s="85" t="s">
        <v>603</v>
      </c>
      <c r="B5" s="85"/>
      <c r="C5" s="85"/>
      <c r="D5" s="249" t="s">
        <v>284</v>
      </c>
      <c r="E5" s="249"/>
      <c r="F5" s="249"/>
      <c r="G5" s="90"/>
      <c r="H5" s="90"/>
      <c r="I5" s="91"/>
      <c r="J5" s="52"/>
      <c r="K5" s="52"/>
    </row>
    <row r="6" spans="1:11" ht="15.75" customHeight="1">
      <c r="A6" s="84"/>
      <c r="B6" s="85" t="s">
        <v>604</v>
      </c>
      <c r="C6" s="152"/>
      <c r="D6" s="249" t="s">
        <v>97</v>
      </c>
      <c r="E6" s="249"/>
      <c r="F6" s="249"/>
      <c r="G6" s="153"/>
      <c r="H6" s="153">
        <f>SUM(G7:G21)</f>
        <v>144000</v>
      </c>
      <c r="I6" s="90"/>
      <c r="J6" s="52"/>
      <c r="K6" s="52"/>
    </row>
    <row r="7" spans="1:11" s="159" customFormat="1" ht="15">
      <c r="A7" s="155"/>
      <c r="B7" s="156"/>
      <c r="C7" s="155" t="s">
        <v>640</v>
      </c>
      <c r="D7" s="276" t="s">
        <v>641</v>
      </c>
      <c r="E7" s="276"/>
      <c r="F7" s="276"/>
      <c r="G7" s="157">
        <f>'Układ wyk.Wyd.'!G271</f>
        <v>32400</v>
      </c>
      <c r="H7" s="157"/>
      <c r="I7" s="157"/>
      <c r="J7" s="158"/>
      <c r="K7" s="158"/>
    </row>
    <row r="8" spans="1:11" s="159" customFormat="1" ht="15">
      <c r="A8" s="155"/>
      <c r="B8" s="156"/>
      <c r="C8" s="155" t="s">
        <v>642</v>
      </c>
      <c r="D8" s="276" t="s">
        <v>643</v>
      </c>
      <c r="E8" s="276"/>
      <c r="F8" s="276"/>
      <c r="G8" s="157">
        <f>'Układ wyk.Wyd.'!G272</f>
        <v>2550</v>
      </c>
      <c r="H8" s="157"/>
      <c r="I8" s="157"/>
      <c r="J8" s="158"/>
      <c r="K8" s="158"/>
    </row>
    <row r="9" spans="1:11" s="159" customFormat="1" ht="15">
      <c r="A9" s="155"/>
      <c r="B9" s="156"/>
      <c r="C9" s="155" t="s">
        <v>644</v>
      </c>
      <c r="D9" s="276" t="s">
        <v>645</v>
      </c>
      <c r="E9" s="276"/>
      <c r="F9" s="276"/>
      <c r="G9" s="157">
        <f>'Układ wyk.Wyd.'!G273</f>
        <v>6320</v>
      </c>
      <c r="H9" s="157"/>
      <c r="I9" s="157"/>
      <c r="J9" s="158"/>
      <c r="K9" s="158"/>
    </row>
    <row r="10" spans="1:11" s="159" customFormat="1" ht="15">
      <c r="A10" s="155"/>
      <c r="B10" s="156"/>
      <c r="C10" s="155" t="s">
        <v>646</v>
      </c>
      <c r="D10" s="276" t="s">
        <v>647</v>
      </c>
      <c r="E10" s="276"/>
      <c r="F10" s="276"/>
      <c r="G10" s="157">
        <f>'Układ wyk.Wyd.'!G274</f>
        <v>860</v>
      </c>
      <c r="H10" s="157"/>
      <c r="I10" s="157"/>
      <c r="J10" s="158"/>
      <c r="K10" s="158"/>
    </row>
    <row r="11" spans="1:11" s="159" customFormat="1" ht="15">
      <c r="A11" s="155"/>
      <c r="B11" s="156"/>
      <c r="C11" s="155" t="s">
        <v>648</v>
      </c>
      <c r="D11" s="276" t="s">
        <v>649</v>
      </c>
      <c r="E11" s="276"/>
      <c r="F11" s="276"/>
      <c r="G11" s="157">
        <f>'Układ wyk.Wyd.'!G275</f>
        <v>2880</v>
      </c>
      <c r="H11" s="157"/>
      <c r="I11" s="157"/>
      <c r="J11" s="158"/>
      <c r="K11" s="158"/>
    </row>
    <row r="12" spans="1:11" s="159" customFormat="1" ht="15">
      <c r="A12" s="155"/>
      <c r="B12" s="156"/>
      <c r="C12" s="155" t="s">
        <v>634</v>
      </c>
      <c r="D12" s="276" t="s">
        <v>635</v>
      </c>
      <c r="E12" s="276"/>
      <c r="F12" s="276"/>
      <c r="G12" s="157">
        <f>'Układ wyk.Wyd.'!G276</f>
        <v>37850</v>
      </c>
      <c r="H12" s="157"/>
      <c r="I12" s="157"/>
      <c r="J12" s="158"/>
      <c r="K12" s="158"/>
    </row>
    <row r="13" spans="1:11" s="159" customFormat="1" ht="15">
      <c r="A13" s="155"/>
      <c r="B13" s="156"/>
      <c r="C13" s="155" t="s">
        <v>652</v>
      </c>
      <c r="D13" s="276" t="s">
        <v>653</v>
      </c>
      <c r="E13" s="276"/>
      <c r="F13" s="276"/>
      <c r="G13" s="157">
        <f>'Układ wyk.Wyd.'!G277</f>
        <v>4000</v>
      </c>
      <c r="H13" s="157"/>
      <c r="I13" s="157"/>
      <c r="J13" s="158"/>
      <c r="K13" s="158"/>
    </row>
    <row r="14" spans="1:11" s="159" customFormat="1" ht="15">
      <c r="A14" s="155"/>
      <c r="B14" s="156"/>
      <c r="C14" s="155" t="s">
        <v>636</v>
      </c>
      <c r="D14" s="276" t="s">
        <v>637</v>
      </c>
      <c r="E14" s="276"/>
      <c r="F14" s="276"/>
      <c r="G14" s="157">
        <f>'Układ wyk.Wyd.'!G278</f>
        <v>45000</v>
      </c>
      <c r="H14" s="157"/>
      <c r="I14" s="157"/>
      <c r="J14" s="158"/>
      <c r="K14" s="158"/>
    </row>
    <row r="15" spans="1:11" s="159" customFormat="1" ht="15">
      <c r="A15" s="155"/>
      <c r="B15" s="156"/>
      <c r="C15" s="155" t="s">
        <v>679</v>
      </c>
      <c r="D15" s="276" t="s">
        <v>680</v>
      </c>
      <c r="E15" s="276"/>
      <c r="F15" s="276"/>
      <c r="G15" s="157">
        <f>'Układ wyk.Wyd.'!G279</f>
        <v>600</v>
      </c>
      <c r="H15" s="157"/>
      <c r="I15" s="157"/>
      <c r="J15" s="158"/>
      <c r="K15" s="158"/>
    </row>
    <row r="16" spans="1:11" s="159" customFormat="1" ht="30" customHeight="1">
      <c r="A16" s="155"/>
      <c r="B16" s="156"/>
      <c r="C16" s="155" t="s">
        <v>301</v>
      </c>
      <c r="D16" s="276" t="s">
        <v>311</v>
      </c>
      <c r="E16" s="276"/>
      <c r="F16" s="276"/>
      <c r="G16" s="157">
        <f>'Układ wyk.Wyd.'!G280</f>
        <v>900</v>
      </c>
      <c r="H16" s="157"/>
      <c r="I16" s="157"/>
      <c r="J16" s="158"/>
      <c r="K16" s="158"/>
    </row>
    <row r="17" spans="1:11" s="159" customFormat="1" ht="15">
      <c r="A17" s="155"/>
      <c r="B17" s="156"/>
      <c r="C17" s="155" t="s">
        <v>678</v>
      </c>
      <c r="D17" s="276" t="s">
        <v>231</v>
      </c>
      <c r="E17" s="276"/>
      <c r="F17" s="276"/>
      <c r="G17" s="157">
        <f>'Układ wyk.Wyd.'!G281</f>
        <v>3000</v>
      </c>
      <c r="H17" s="157"/>
      <c r="I17" s="157"/>
      <c r="J17" s="158"/>
      <c r="K17" s="158"/>
    </row>
    <row r="18" spans="1:11" s="159" customFormat="1" ht="15">
      <c r="A18" s="155"/>
      <c r="B18" s="156"/>
      <c r="C18" s="155" t="s">
        <v>654</v>
      </c>
      <c r="D18" s="276" t="s">
        <v>655</v>
      </c>
      <c r="E18" s="276"/>
      <c r="F18" s="276"/>
      <c r="G18" s="157">
        <f>'Układ wyk.Wyd.'!G282</f>
        <v>2500</v>
      </c>
      <c r="H18" s="157"/>
      <c r="I18" s="157"/>
      <c r="J18" s="158"/>
      <c r="K18" s="158"/>
    </row>
    <row r="19" spans="1:11" s="159" customFormat="1" ht="30" customHeight="1">
      <c r="A19" s="155"/>
      <c r="B19" s="156"/>
      <c r="C19" s="155" t="s">
        <v>656</v>
      </c>
      <c r="D19" s="276" t="s">
        <v>657</v>
      </c>
      <c r="E19" s="276"/>
      <c r="F19" s="276"/>
      <c r="G19" s="157">
        <f>'Układ wyk.Wyd.'!G283</f>
        <v>1600</v>
      </c>
      <c r="H19" s="157"/>
      <c r="I19" s="157"/>
      <c r="J19" s="158"/>
      <c r="K19" s="158"/>
    </row>
    <row r="20" spans="1:11" s="159" customFormat="1" ht="27.75" customHeight="1">
      <c r="A20" s="155"/>
      <c r="B20" s="156"/>
      <c r="C20" s="155" t="s">
        <v>303</v>
      </c>
      <c r="D20" s="276" t="s">
        <v>305</v>
      </c>
      <c r="E20" s="276"/>
      <c r="F20" s="276"/>
      <c r="G20" s="157">
        <f>'Układ wyk.Wyd.'!G284</f>
        <v>2540</v>
      </c>
      <c r="H20" s="157"/>
      <c r="I20" s="157"/>
      <c r="J20" s="158"/>
      <c r="K20" s="158"/>
    </row>
    <row r="21" spans="1:11" s="159" customFormat="1" ht="31.5" customHeight="1">
      <c r="A21" s="155"/>
      <c r="B21" s="156"/>
      <c r="C21" s="155" t="s">
        <v>300</v>
      </c>
      <c r="D21" s="276" t="s">
        <v>306</v>
      </c>
      <c r="E21" s="276"/>
      <c r="F21" s="276"/>
      <c r="G21" s="157">
        <f>'Układ wyk.Wyd.'!G285</f>
        <v>1000</v>
      </c>
      <c r="H21" s="157"/>
      <c r="I21" s="157"/>
      <c r="J21" s="158"/>
      <c r="K21" s="158"/>
    </row>
    <row r="22" spans="4:6" ht="12.75">
      <c r="D22" s="275"/>
      <c r="E22" s="275"/>
      <c r="F22" s="275"/>
    </row>
  </sheetData>
  <mergeCells count="23">
    <mergeCell ref="D22:F22"/>
    <mergeCell ref="D5:F5"/>
    <mergeCell ref="B1:H1"/>
    <mergeCell ref="D3:F3"/>
    <mergeCell ref="D4:F4"/>
    <mergeCell ref="A2:I2"/>
    <mergeCell ref="D13:F13"/>
    <mergeCell ref="D14:F14"/>
    <mergeCell ref="D7:F7"/>
    <mergeCell ref="D8:F8"/>
    <mergeCell ref="D9:F9"/>
    <mergeCell ref="D10:F10"/>
    <mergeCell ref="G3:H3"/>
    <mergeCell ref="D6:F6"/>
    <mergeCell ref="D21:F21"/>
    <mergeCell ref="D15:F15"/>
    <mergeCell ref="D16:F16"/>
    <mergeCell ref="D17:F17"/>
    <mergeCell ref="D18:F18"/>
    <mergeCell ref="D11:F11"/>
    <mergeCell ref="D12:F12"/>
    <mergeCell ref="D19:F19"/>
    <mergeCell ref="D20:F20"/>
  </mergeCells>
  <printOptions gridLines="1"/>
  <pageMargins left="0.75" right="0.75" top="1" bottom="1" header="0.5" footer="0.5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0">
      <selection activeCell="N24" sqref="N24"/>
    </sheetView>
  </sheetViews>
  <sheetFormatPr defaultColWidth="9.00390625" defaultRowHeight="12.75"/>
  <cols>
    <col min="1" max="1" width="10.125" style="161" customWidth="1"/>
    <col min="2" max="7" width="9.125" style="161" customWidth="1"/>
    <col min="8" max="8" width="10.625" style="161" customWidth="1"/>
    <col min="9" max="16384" width="9.125" style="161" customWidth="1"/>
  </cols>
  <sheetData>
    <row r="1" spans="2:7" ht="12.75">
      <c r="B1" s="277"/>
      <c r="C1" s="277"/>
      <c r="D1" s="277"/>
      <c r="E1" s="277"/>
      <c r="F1" s="277"/>
      <c r="G1" s="277"/>
    </row>
    <row r="2" spans="1:10" ht="25.5" customHeight="1">
      <c r="A2" s="279" t="s">
        <v>168</v>
      </c>
      <c r="B2" s="279"/>
      <c r="C2" s="279"/>
      <c r="D2" s="279"/>
      <c r="E2" s="279"/>
      <c r="F2" s="279"/>
      <c r="G2" s="279"/>
      <c r="H2" s="279"/>
      <c r="I2" s="279"/>
      <c r="J2" s="162"/>
    </row>
    <row r="3" spans="1:10" ht="14.25" customHeight="1">
      <c r="A3" s="162"/>
      <c r="B3" s="278"/>
      <c r="C3" s="278"/>
      <c r="D3" s="278"/>
      <c r="E3" s="278"/>
      <c r="F3" s="278"/>
      <c r="G3" s="278"/>
      <c r="H3" s="162"/>
      <c r="I3" s="162"/>
      <c r="J3" s="162"/>
    </row>
    <row r="4" spans="1:10" ht="18" customHeight="1">
      <c r="A4" s="163" t="s">
        <v>770</v>
      </c>
      <c r="B4" s="280" t="s">
        <v>374</v>
      </c>
      <c r="C4" s="280"/>
      <c r="D4" s="280"/>
      <c r="E4" s="280"/>
      <c r="F4" s="280"/>
      <c r="G4" s="280"/>
      <c r="H4" s="163" t="s">
        <v>440</v>
      </c>
      <c r="I4" s="162"/>
      <c r="J4" s="162"/>
    </row>
    <row r="5" spans="1:10" ht="12.75">
      <c r="A5" s="162"/>
      <c r="B5" s="278"/>
      <c r="C5" s="278"/>
      <c r="D5" s="278"/>
      <c r="E5" s="278"/>
      <c r="F5" s="278"/>
      <c r="G5" s="278"/>
      <c r="H5" s="162"/>
      <c r="I5" s="162"/>
      <c r="J5" s="162"/>
    </row>
    <row r="6" spans="1:10" ht="15.75">
      <c r="A6" s="12">
        <v>92116</v>
      </c>
      <c r="B6" s="180" t="s">
        <v>149</v>
      </c>
      <c r="C6" s="180"/>
      <c r="D6" s="180"/>
      <c r="E6" s="180"/>
      <c r="F6" s="180"/>
      <c r="G6" s="180"/>
      <c r="H6" s="26"/>
      <c r="I6" s="26"/>
      <c r="J6" s="29"/>
    </row>
    <row r="7" spans="1:10" ht="15">
      <c r="A7" s="36"/>
      <c r="B7" s="172"/>
      <c r="C7" s="172"/>
      <c r="D7" s="172"/>
      <c r="E7" s="172"/>
      <c r="F7" s="172"/>
      <c r="G7" s="172"/>
      <c r="H7" s="15"/>
      <c r="I7" s="26">
        <f>SUM(H8:H31)</f>
        <v>76740</v>
      </c>
      <c r="J7" s="29"/>
    </row>
    <row r="8" spans="1:10" ht="15">
      <c r="A8" s="36"/>
      <c r="B8" s="211" t="s">
        <v>172</v>
      </c>
      <c r="C8" s="193"/>
      <c r="D8" s="193"/>
      <c r="E8" s="193"/>
      <c r="F8" s="193"/>
      <c r="G8" s="193"/>
      <c r="H8" s="15">
        <v>25000</v>
      </c>
      <c r="I8" s="15"/>
      <c r="J8" s="29"/>
    </row>
    <row r="9" spans="1:10" ht="15">
      <c r="A9" s="36"/>
      <c r="B9" s="193" t="s">
        <v>797</v>
      </c>
      <c r="C9" s="193"/>
      <c r="D9" s="193"/>
      <c r="E9" s="193"/>
      <c r="F9" s="193"/>
      <c r="G9" s="193"/>
      <c r="H9" s="15">
        <v>4600</v>
      </c>
      <c r="I9" s="15"/>
      <c r="J9" s="29"/>
    </row>
    <row r="10" spans="1:10" ht="15">
      <c r="A10" s="36"/>
      <c r="B10" s="193" t="s">
        <v>139</v>
      </c>
      <c r="C10" s="193"/>
      <c r="D10" s="193"/>
      <c r="E10" s="193"/>
      <c r="F10" s="193"/>
      <c r="G10" s="193"/>
      <c r="H10" s="15">
        <v>650</v>
      </c>
      <c r="I10" s="15"/>
      <c r="J10" s="29"/>
    </row>
    <row r="11" spans="1:10" ht="15">
      <c r="A11" s="36"/>
      <c r="B11" s="193" t="s">
        <v>799</v>
      </c>
      <c r="C11" s="193"/>
      <c r="D11" s="193"/>
      <c r="E11" s="193"/>
      <c r="F11" s="193"/>
      <c r="G11" s="193"/>
      <c r="H11" s="15">
        <v>1190</v>
      </c>
      <c r="I11" s="15"/>
      <c r="J11" s="29"/>
    </row>
    <row r="12" spans="1:10" ht="15">
      <c r="A12" s="36"/>
      <c r="B12" s="193" t="s">
        <v>105</v>
      </c>
      <c r="C12" s="193"/>
      <c r="D12" s="193"/>
      <c r="E12" s="193"/>
      <c r="F12" s="193"/>
      <c r="G12" s="193"/>
      <c r="H12" s="15">
        <v>1100</v>
      </c>
      <c r="I12" s="15"/>
      <c r="J12" s="29"/>
    </row>
    <row r="13" spans="1:10" ht="15">
      <c r="A13" s="36"/>
      <c r="B13" s="193" t="s">
        <v>106</v>
      </c>
      <c r="C13" s="193"/>
      <c r="D13" s="193"/>
      <c r="E13" s="193"/>
      <c r="F13" s="193"/>
      <c r="G13" s="193"/>
      <c r="H13" s="15">
        <v>1500</v>
      </c>
      <c r="I13" s="15"/>
      <c r="J13" s="29"/>
    </row>
    <row r="14" spans="1:10" ht="15">
      <c r="A14" s="36"/>
      <c r="B14" s="193" t="s">
        <v>150</v>
      </c>
      <c r="C14" s="193"/>
      <c r="D14" s="193"/>
      <c r="E14" s="193"/>
      <c r="F14" s="193"/>
      <c r="G14" s="193"/>
      <c r="H14" s="15">
        <v>2000</v>
      </c>
      <c r="I14" s="15"/>
      <c r="J14" s="29"/>
    </row>
    <row r="15" spans="1:10" ht="15">
      <c r="A15" s="36"/>
      <c r="B15" s="193" t="s">
        <v>151</v>
      </c>
      <c r="C15" s="193"/>
      <c r="D15" s="193"/>
      <c r="E15" s="193"/>
      <c r="F15" s="193"/>
      <c r="G15" s="193"/>
      <c r="H15" s="15">
        <v>2000</v>
      </c>
      <c r="I15" s="15"/>
      <c r="J15" s="29"/>
    </row>
    <row r="16" spans="1:10" ht="15">
      <c r="A16" s="36"/>
      <c r="B16" s="193" t="s">
        <v>152</v>
      </c>
      <c r="C16" s="193"/>
      <c r="D16" s="193"/>
      <c r="E16" s="193"/>
      <c r="F16" s="193"/>
      <c r="G16" s="193"/>
      <c r="H16" s="15">
        <v>3000</v>
      </c>
      <c r="I16" s="15"/>
      <c r="J16" s="29"/>
    </row>
    <row r="17" spans="1:10" ht="26.25" customHeight="1">
      <c r="A17" s="36"/>
      <c r="B17" s="198" t="s">
        <v>407</v>
      </c>
      <c r="C17" s="198"/>
      <c r="D17" s="198"/>
      <c r="E17" s="198"/>
      <c r="F17" s="198"/>
      <c r="G17" s="198"/>
      <c r="H17" s="15">
        <v>3500</v>
      </c>
      <c r="I17" s="15"/>
      <c r="J17" s="29"/>
    </row>
    <row r="18" spans="1:10" ht="15">
      <c r="A18" s="36"/>
      <c r="B18" s="198" t="s">
        <v>153</v>
      </c>
      <c r="C18" s="198"/>
      <c r="D18" s="198"/>
      <c r="E18" s="198"/>
      <c r="F18" s="198"/>
      <c r="G18" s="198"/>
      <c r="H18" s="15">
        <v>3500</v>
      </c>
      <c r="I18" s="15"/>
      <c r="J18" s="29"/>
    </row>
    <row r="19" spans="1:10" ht="15">
      <c r="A19" s="36"/>
      <c r="B19" s="198" t="s">
        <v>154</v>
      </c>
      <c r="C19" s="198"/>
      <c r="D19" s="198"/>
      <c r="E19" s="198"/>
      <c r="F19" s="198"/>
      <c r="G19" s="198"/>
      <c r="H19" s="15">
        <v>3000</v>
      </c>
      <c r="I19" s="15"/>
      <c r="J19" s="29"/>
    </row>
    <row r="20" spans="1:10" ht="15">
      <c r="A20" s="36"/>
      <c r="B20" s="198" t="s">
        <v>155</v>
      </c>
      <c r="C20" s="198"/>
      <c r="D20" s="198"/>
      <c r="E20" s="198"/>
      <c r="F20" s="198"/>
      <c r="G20" s="198"/>
      <c r="H20" s="15">
        <v>1000</v>
      </c>
      <c r="I20" s="15"/>
      <c r="J20" s="29"/>
    </row>
    <row r="21" spans="1:10" ht="15">
      <c r="A21" s="36"/>
      <c r="B21" s="198" t="s">
        <v>156</v>
      </c>
      <c r="C21" s="198"/>
      <c r="D21" s="198"/>
      <c r="E21" s="198"/>
      <c r="F21" s="198"/>
      <c r="G21" s="198"/>
      <c r="H21" s="15">
        <v>4000</v>
      </c>
      <c r="I21" s="15"/>
      <c r="J21" s="29"/>
    </row>
    <row r="22" spans="1:10" ht="15">
      <c r="A22" s="36"/>
      <c r="B22" s="198" t="s">
        <v>157</v>
      </c>
      <c r="C22" s="198"/>
      <c r="D22" s="198"/>
      <c r="E22" s="198"/>
      <c r="F22" s="198"/>
      <c r="G22" s="198"/>
      <c r="H22" s="15">
        <v>6000</v>
      </c>
      <c r="I22" s="15"/>
      <c r="J22" s="29"/>
    </row>
    <row r="23" spans="1:10" ht="15">
      <c r="A23" s="36"/>
      <c r="B23" s="198" t="s">
        <v>158</v>
      </c>
      <c r="C23" s="198"/>
      <c r="D23" s="198"/>
      <c r="E23" s="198"/>
      <c r="F23" s="198"/>
      <c r="G23" s="198"/>
      <c r="H23" s="15">
        <v>3000</v>
      </c>
      <c r="I23" s="15"/>
      <c r="J23" s="29"/>
    </row>
    <row r="24" spans="1:10" ht="25.5" customHeight="1">
      <c r="A24" s="36"/>
      <c r="B24" s="198" t="s">
        <v>159</v>
      </c>
      <c r="C24" s="198"/>
      <c r="D24" s="198"/>
      <c r="E24" s="198"/>
      <c r="F24" s="198"/>
      <c r="G24" s="198"/>
      <c r="H24" s="15">
        <v>2000</v>
      </c>
      <c r="I24" s="15"/>
      <c r="J24" s="29"/>
    </row>
    <row r="25" spans="1:10" ht="15">
      <c r="A25" s="36"/>
      <c r="B25" s="198" t="s">
        <v>160</v>
      </c>
      <c r="C25" s="198"/>
      <c r="D25" s="198"/>
      <c r="E25" s="198"/>
      <c r="F25" s="198"/>
      <c r="G25" s="198"/>
      <c r="H25" s="15">
        <v>500</v>
      </c>
      <c r="I25" s="15"/>
      <c r="J25" s="29"/>
    </row>
    <row r="26" spans="1:10" ht="24.75" customHeight="1">
      <c r="A26" s="36"/>
      <c r="B26" s="198" t="s">
        <v>408</v>
      </c>
      <c r="C26" s="198"/>
      <c r="D26" s="198"/>
      <c r="E26" s="198"/>
      <c r="F26" s="198"/>
      <c r="G26" s="198"/>
      <c r="H26" s="15">
        <v>1200</v>
      </c>
      <c r="I26" s="15"/>
      <c r="J26" s="29"/>
    </row>
    <row r="27" spans="1:10" ht="15">
      <c r="A27" s="36"/>
      <c r="B27" s="198" t="s">
        <v>409</v>
      </c>
      <c r="C27" s="198"/>
      <c r="D27" s="198"/>
      <c r="E27" s="198"/>
      <c r="F27" s="198"/>
      <c r="G27" s="198"/>
      <c r="H27" s="15">
        <v>2000</v>
      </c>
      <c r="I27" s="15"/>
      <c r="J27" s="29"/>
    </row>
    <row r="28" spans="1:10" ht="15">
      <c r="A28" s="36"/>
      <c r="B28" s="198" t="s">
        <v>410</v>
      </c>
      <c r="C28" s="198"/>
      <c r="D28" s="198"/>
      <c r="E28" s="198"/>
      <c r="F28" s="198"/>
      <c r="G28" s="198"/>
      <c r="H28" s="15">
        <v>2000</v>
      </c>
      <c r="I28" s="15"/>
      <c r="J28" s="29"/>
    </row>
    <row r="29" spans="1:10" ht="15">
      <c r="A29" s="36"/>
      <c r="B29" s="193" t="s">
        <v>161</v>
      </c>
      <c r="C29" s="193"/>
      <c r="D29" s="193"/>
      <c r="E29" s="193"/>
      <c r="F29" s="193"/>
      <c r="G29" s="193"/>
      <c r="H29" s="29"/>
      <c r="I29" s="15"/>
      <c r="J29" s="29"/>
    </row>
    <row r="30" spans="1:10" ht="15">
      <c r="A30" s="36"/>
      <c r="B30" s="193" t="s">
        <v>162</v>
      </c>
      <c r="C30" s="193"/>
      <c r="D30" s="193"/>
      <c r="E30" s="193"/>
      <c r="F30" s="193"/>
      <c r="G30" s="193"/>
      <c r="H30" s="15">
        <v>4000</v>
      </c>
      <c r="I30" s="15"/>
      <c r="J30" s="29"/>
    </row>
    <row r="31" spans="1:10" ht="12.75">
      <c r="A31" s="162"/>
      <c r="B31" s="278"/>
      <c r="C31" s="278"/>
      <c r="D31" s="278"/>
      <c r="E31" s="278"/>
      <c r="F31" s="278"/>
      <c r="G31" s="278"/>
      <c r="H31" s="162"/>
      <c r="I31" s="162"/>
      <c r="J31" s="162"/>
    </row>
    <row r="32" spans="1:10" ht="12.75">
      <c r="A32" s="162"/>
      <c r="B32" s="162"/>
      <c r="C32" s="162"/>
      <c r="D32" s="162"/>
      <c r="E32" s="162"/>
      <c r="F32" s="162"/>
      <c r="G32" s="162"/>
      <c r="H32" s="162"/>
      <c r="I32" s="162"/>
      <c r="J32" s="162"/>
    </row>
    <row r="33" spans="1:10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12.75">
      <c r="A34" s="162"/>
      <c r="B34" s="162"/>
      <c r="C34" s="162"/>
      <c r="D34" s="162"/>
      <c r="E34" s="162"/>
      <c r="F34" s="162"/>
      <c r="G34" s="162"/>
      <c r="H34" s="162"/>
      <c r="I34" s="162"/>
      <c r="J34" s="162"/>
    </row>
  </sheetData>
  <mergeCells count="31">
    <mergeCell ref="B30:G30"/>
    <mergeCell ref="B31:G31"/>
    <mergeCell ref="B26:G26"/>
    <mergeCell ref="B27:G27"/>
    <mergeCell ref="B28:G28"/>
    <mergeCell ref="B29:G29"/>
    <mergeCell ref="B22:G22"/>
    <mergeCell ref="B23:G23"/>
    <mergeCell ref="B24:G24"/>
    <mergeCell ref="B25:G25"/>
    <mergeCell ref="B18:G18"/>
    <mergeCell ref="B19:G19"/>
    <mergeCell ref="B20:G20"/>
    <mergeCell ref="B21:G21"/>
    <mergeCell ref="B14:G14"/>
    <mergeCell ref="B15:G15"/>
    <mergeCell ref="B16:G16"/>
    <mergeCell ref="B17:G17"/>
    <mergeCell ref="B10:G10"/>
    <mergeCell ref="B11:G11"/>
    <mergeCell ref="B12:G12"/>
    <mergeCell ref="B13:G13"/>
    <mergeCell ref="B6:G6"/>
    <mergeCell ref="B7:G7"/>
    <mergeCell ref="B8:G8"/>
    <mergeCell ref="B9:G9"/>
    <mergeCell ref="B1:G1"/>
    <mergeCell ref="B5:G5"/>
    <mergeCell ref="A2:I2"/>
    <mergeCell ref="B3:G3"/>
    <mergeCell ref="B4:G4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25">
      <selection activeCell="L46" sqref="L46"/>
    </sheetView>
  </sheetViews>
  <sheetFormatPr defaultColWidth="9.00390625" defaultRowHeight="12.75"/>
  <cols>
    <col min="1" max="1" width="5.875" style="43" customWidth="1"/>
    <col min="2" max="2" width="13.625" style="128" customWidth="1"/>
    <col min="3" max="6" width="9.125" style="20" customWidth="1"/>
    <col min="7" max="8" width="10.75390625" style="61" customWidth="1"/>
    <col min="9" max="9" width="9.375" style="61" bestFit="1" customWidth="1"/>
    <col min="10" max="10" width="12.75390625" style="127" customWidth="1"/>
    <col min="11" max="11" width="11.375" style="0" bestFit="1" customWidth="1"/>
    <col min="12" max="12" width="10.125" style="0" bestFit="1" customWidth="1"/>
    <col min="13" max="13" width="9.25390625" style="0" bestFit="1" customWidth="1"/>
  </cols>
  <sheetData>
    <row r="1" spans="1:10" ht="13.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</row>
    <row r="2" spans="1:10" ht="27" customHeight="1">
      <c r="A2" s="281" t="s">
        <v>276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4.2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</row>
    <row r="4" spans="1:8" ht="18">
      <c r="A4" s="125" t="s">
        <v>437</v>
      </c>
      <c r="B4" s="284" t="s">
        <v>256</v>
      </c>
      <c r="C4" s="284"/>
      <c r="D4" s="284"/>
      <c r="E4" s="284"/>
      <c r="F4" s="284"/>
      <c r="G4" s="284"/>
      <c r="H4" s="126"/>
    </row>
    <row r="5" spans="3:6" ht="12.75">
      <c r="C5" s="263"/>
      <c r="D5" s="263"/>
      <c r="E5" s="263"/>
      <c r="F5" s="263"/>
    </row>
    <row r="6" spans="2:10" ht="25.5">
      <c r="B6" s="129" t="s">
        <v>770</v>
      </c>
      <c r="C6" s="283" t="s">
        <v>374</v>
      </c>
      <c r="D6" s="283"/>
      <c r="E6" s="283"/>
      <c r="F6" s="283"/>
      <c r="G6" s="130" t="s">
        <v>440</v>
      </c>
      <c r="H6" s="130"/>
      <c r="J6" s="131" t="s">
        <v>257</v>
      </c>
    </row>
    <row r="7" spans="3:6" ht="12.75">
      <c r="C7" s="263"/>
      <c r="D7" s="263"/>
      <c r="E7" s="263"/>
      <c r="F7" s="263"/>
    </row>
    <row r="8" spans="2:6" ht="14.25" customHeight="1">
      <c r="B8" s="128">
        <v>80101</v>
      </c>
      <c r="C8" s="263" t="s">
        <v>25</v>
      </c>
      <c r="D8" s="263"/>
      <c r="E8" s="263"/>
      <c r="F8" s="263"/>
    </row>
    <row r="9" spans="3:6" ht="12.75">
      <c r="C9" s="263"/>
      <c r="D9" s="263"/>
      <c r="E9" s="263"/>
      <c r="F9" s="263"/>
    </row>
    <row r="10" spans="2:7" ht="12.75">
      <c r="B10" s="128">
        <v>80101</v>
      </c>
      <c r="C10" s="285" t="s">
        <v>258</v>
      </c>
      <c r="D10" s="285"/>
      <c r="E10" s="285"/>
      <c r="F10" s="285"/>
      <c r="G10" s="132"/>
    </row>
    <row r="11" spans="3:6" ht="14.25" customHeight="1">
      <c r="C11" s="263"/>
      <c r="D11" s="263"/>
      <c r="E11" s="263"/>
      <c r="F11" s="263"/>
    </row>
    <row r="12" spans="2:7" ht="15" customHeight="1">
      <c r="B12" s="128">
        <v>80103</v>
      </c>
      <c r="C12" s="263" t="s">
        <v>259</v>
      </c>
      <c r="D12" s="263"/>
      <c r="E12" s="263"/>
      <c r="F12" s="263"/>
      <c r="G12" s="61">
        <f>'Układ wyk.Wyd.'!H199</f>
        <v>84178</v>
      </c>
    </row>
    <row r="13" spans="3:6" ht="14.25" customHeight="1">
      <c r="C13" s="263"/>
      <c r="D13" s="263"/>
      <c r="E13" s="263"/>
      <c r="F13" s="263"/>
    </row>
    <row r="14" spans="3:6" ht="12.75">
      <c r="C14" s="263"/>
      <c r="D14" s="263"/>
      <c r="E14" s="263"/>
      <c r="F14" s="263"/>
    </row>
    <row r="15" spans="2:8" ht="12.75">
      <c r="B15" s="128">
        <v>85401</v>
      </c>
      <c r="C15" s="263" t="s">
        <v>260</v>
      </c>
      <c r="D15" s="263"/>
      <c r="E15" s="263"/>
      <c r="F15" s="263"/>
      <c r="G15" s="61">
        <v>30000</v>
      </c>
      <c r="H15" s="133"/>
    </row>
    <row r="16" spans="3:6" ht="14.25" customHeight="1">
      <c r="C16" s="263"/>
      <c r="D16" s="263"/>
      <c r="E16" s="263"/>
      <c r="F16" s="263"/>
    </row>
    <row r="17" spans="3:6" ht="14.25" customHeight="1">
      <c r="C17" s="263"/>
      <c r="D17" s="263"/>
      <c r="E17" s="263"/>
      <c r="F17" s="263"/>
    </row>
    <row r="18" spans="2:12" ht="15" customHeight="1">
      <c r="B18" s="128">
        <v>85415</v>
      </c>
      <c r="C18" s="263" t="s">
        <v>27</v>
      </c>
      <c r="D18" s="263"/>
      <c r="E18" s="263"/>
      <c r="F18" s="263"/>
      <c r="G18" s="61">
        <v>8000</v>
      </c>
      <c r="H18" s="132"/>
      <c r="I18" s="132"/>
      <c r="K18" s="134"/>
      <c r="L18" s="134"/>
    </row>
    <row r="19" spans="3:12" ht="14.25" customHeight="1">
      <c r="C19" s="263"/>
      <c r="D19" s="263"/>
      <c r="E19" s="263"/>
      <c r="F19" s="263"/>
      <c r="K19" s="134"/>
      <c r="L19" s="134"/>
    </row>
    <row r="20" spans="3:12" ht="17.25" customHeight="1">
      <c r="C20" s="286" t="s">
        <v>261</v>
      </c>
      <c r="D20" s="286"/>
      <c r="E20" s="286"/>
      <c r="F20" s="286"/>
      <c r="G20" s="147">
        <f>SUM(G8:G18)</f>
        <v>122178</v>
      </c>
      <c r="H20" s="147"/>
      <c r="I20" s="145"/>
      <c r="J20" s="148">
        <f>(G20/12)</f>
        <v>10181.5</v>
      </c>
      <c r="K20" s="138"/>
      <c r="L20" s="134"/>
    </row>
    <row r="21" spans="3:12" ht="17.25" customHeight="1">
      <c r="C21" s="286" t="s">
        <v>262</v>
      </c>
      <c r="D21" s="286"/>
      <c r="E21" s="286"/>
      <c r="F21" s="286"/>
      <c r="G21" s="135">
        <f>'Układ wyk.Doch.'!G97</f>
        <v>1329449</v>
      </c>
      <c r="H21" s="139"/>
      <c r="I21" s="136"/>
      <c r="J21" s="137">
        <f>(G21/12)</f>
        <v>110787.41666666667</v>
      </c>
      <c r="K21" s="134"/>
      <c r="L21" s="134"/>
    </row>
    <row r="22" spans="3:12" ht="16.5" customHeight="1">
      <c r="C22" s="288" t="s">
        <v>263</v>
      </c>
      <c r="D22" s="288"/>
      <c r="E22" s="288"/>
      <c r="F22" s="288"/>
      <c r="G22" s="144">
        <f>SUM(G20:G21)</f>
        <v>1451627</v>
      </c>
      <c r="K22" s="134"/>
      <c r="L22" s="134"/>
    </row>
    <row r="23" spans="3:12" ht="16.5" customHeight="1">
      <c r="C23" s="289"/>
      <c r="D23" s="289"/>
      <c r="E23" s="289"/>
      <c r="F23" s="289"/>
      <c r="K23" s="134"/>
      <c r="L23" s="134"/>
    </row>
    <row r="24" spans="1:6" ht="16.5" customHeight="1">
      <c r="A24" s="125" t="s">
        <v>264</v>
      </c>
      <c r="C24" s="287" t="s">
        <v>265</v>
      </c>
      <c r="D24" s="289"/>
      <c r="E24" s="289"/>
      <c r="F24" s="289"/>
    </row>
    <row r="25" spans="2:10" ht="27" customHeight="1">
      <c r="B25" s="129" t="s">
        <v>770</v>
      </c>
      <c r="C25" s="283" t="s">
        <v>374</v>
      </c>
      <c r="D25" s="283"/>
      <c r="E25" s="283"/>
      <c r="F25" s="283"/>
      <c r="G25" s="130" t="s">
        <v>440</v>
      </c>
      <c r="H25" s="140"/>
      <c r="I25" s="141"/>
      <c r="J25" s="131" t="s">
        <v>257</v>
      </c>
    </row>
    <row r="26" spans="2:10" ht="16.5" customHeight="1">
      <c r="B26" s="128">
        <v>85203</v>
      </c>
      <c r="C26" s="290" t="s">
        <v>266</v>
      </c>
      <c r="D26" s="290"/>
      <c r="E26" s="290"/>
      <c r="F26" s="290"/>
      <c r="G26" s="61">
        <f>'Układ wyk.Wyd.'!H270</f>
        <v>144000</v>
      </c>
      <c r="J26" s="127">
        <f>G26/12</f>
        <v>12000</v>
      </c>
    </row>
    <row r="27" spans="3:6" ht="16.5" customHeight="1">
      <c r="C27" s="289"/>
      <c r="D27" s="289"/>
      <c r="E27" s="289"/>
      <c r="F27" s="289"/>
    </row>
    <row r="28" spans="3:6" ht="15.75" customHeight="1">
      <c r="C28" s="263"/>
      <c r="D28" s="263"/>
      <c r="E28" s="263"/>
      <c r="F28" s="263"/>
    </row>
    <row r="29" spans="1:6" ht="21" customHeight="1">
      <c r="A29" s="125" t="s">
        <v>267</v>
      </c>
      <c r="C29" s="287" t="s">
        <v>268</v>
      </c>
      <c r="D29" s="287"/>
      <c r="E29" s="287"/>
      <c r="F29" s="287"/>
    </row>
    <row r="30" spans="2:10" ht="27" customHeight="1">
      <c r="B30" s="129" t="s">
        <v>770</v>
      </c>
      <c r="C30" s="283" t="s">
        <v>374</v>
      </c>
      <c r="D30" s="283"/>
      <c r="E30" s="283"/>
      <c r="F30" s="283"/>
      <c r="G30" s="130" t="s">
        <v>269</v>
      </c>
      <c r="H30" s="140" t="s">
        <v>277</v>
      </c>
      <c r="I30" s="141" t="s">
        <v>270</v>
      </c>
      <c r="J30" s="131" t="s">
        <v>257</v>
      </c>
    </row>
    <row r="31" spans="2:13" ht="15" customHeight="1">
      <c r="B31" s="128">
        <v>85212</v>
      </c>
      <c r="C31" s="263" t="s">
        <v>271</v>
      </c>
      <c r="D31" s="263"/>
      <c r="E31" s="263"/>
      <c r="F31" s="263"/>
      <c r="G31" s="61">
        <f>'Układ wyk.Wyd.'!H287</f>
        <v>890200</v>
      </c>
      <c r="H31" s="61">
        <f>'Układ wyk.Wyd.'!H287</f>
        <v>890200</v>
      </c>
      <c r="I31" s="61">
        <v>0</v>
      </c>
      <c r="L31" s="134">
        <f>H31/12</f>
        <v>74183.33333333333</v>
      </c>
      <c r="M31" s="134"/>
    </row>
    <row r="32" spans="3:13" ht="12.75">
      <c r="C32" s="263"/>
      <c r="D32" s="263"/>
      <c r="E32" s="263"/>
      <c r="F32" s="263"/>
      <c r="L32" s="134"/>
      <c r="M32" s="134"/>
    </row>
    <row r="33" spans="3:13" ht="12.75">
      <c r="C33" s="263"/>
      <c r="D33" s="263"/>
      <c r="E33" s="263"/>
      <c r="F33" s="263"/>
      <c r="L33" s="134"/>
      <c r="M33" s="134"/>
    </row>
    <row r="34" spans="2:13" ht="12.75">
      <c r="B34" s="128">
        <v>85213</v>
      </c>
      <c r="C34" s="263" t="s">
        <v>272</v>
      </c>
      <c r="D34" s="263"/>
      <c r="E34" s="263"/>
      <c r="F34" s="263"/>
      <c r="G34" s="61">
        <f>'Układ wyk.Wyd.'!G297</f>
        <v>6980</v>
      </c>
      <c r="H34" s="61">
        <f>'Układ wyk.Wyd.'!G297</f>
        <v>6980</v>
      </c>
      <c r="I34" s="61">
        <v>0</v>
      </c>
      <c r="L34" s="134"/>
      <c r="M34" s="134"/>
    </row>
    <row r="35" spans="3:13" ht="12.75">
      <c r="C35" s="263"/>
      <c r="D35" s="263"/>
      <c r="E35" s="263"/>
      <c r="F35" s="263"/>
      <c r="L35" s="134"/>
      <c r="M35" s="134"/>
    </row>
    <row r="36" spans="3:6" ht="12.75">
      <c r="C36" s="263"/>
      <c r="D36" s="263"/>
      <c r="E36" s="263"/>
      <c r="F36" s="263"/>
    </row>
    <row r="37" spans="2:9" ht="12.75">
      <c r="B37" s="128">
        <v>85214</v>
      </c>
      <c r="C37" s="263" t="s">
        <v>273</v>
      </c>
      <c r="D37" s="263"/>
      <c r="E37" s="263"/>
      <c r="F37" s="263"/>
      <c r="G37" s="61">
        <f>SUM(H37:I37)</f>
        <v>100400</v>
      </c>
      <c r="H37" s="61">
        <f>'Układ wyk.Doch.'!H121</f>
        <v>65400</v>
      </c>
      <c r="I37" s="61">
        <v>35000</v>
      </c>
    </row>
    <row r="38" spans="3:6" ht="12.75">
      <c r="C38" s="263"/>
      <c r="D38" s="263"/>
      <c r="E38" s="263"/>
      <c r="F38" s="263"/>
    </row>
    <row r="39" spans="3:6" ht="12.75">
      <c r="C39" s="263"/>
      <c r="D39" s="263"/>
      <c r="E39" s="263"/>
      <c r="F39" s="263"/>
    </row>
    <row r="40" spans="2:9" ht="14.25" customHeight="1">
      <c r="B40" s="128">
        <v>85219</v>
      </c>
      <c r="C40" s="263" t="s">
        <v>117</v>
      </c>
      <c r="D40" s="263"/>
      <c r="E40" s="263"/>
      <c r="F40" s="263"/>
      <c r="G40" s="61">
        <f>'Układ wyk.Wyd.'!H305</f>
        <v>139261</v>
      </c>
      <c r="H40" s="61">
        <f>'Układ wyk.Doch.'!H125</f>
        <v>25586</v>
      </c>
      <c r="I40" s="61">
        <f>G40-H40</f>
        <v>113675</v>
      </c>
    </row>
    <row r="41" spans="3:6" ht="14.25" customHeight="1">
      <c r="C41" s="263"/>
      <c r="D41" s="263"/>
      <c r="E41" s="263"/>
      <c r="F41" s="263"/>
    </row>
    <row r="42" spans="3:6" ht="12.75">
      <c r="C42" s="263"/>
      <c r="D42" s="263"/>
      <c r="E42" s="263"/>
      <c r="F42" s="263"/>
    </row>
    <row r="43" spans="2:9" ht="13.5" customHeight="1">
      <c r="B43" s="128">
        <v>85228</v>
      </c>
      <c r="C43" s="263" t="s">
        <v>274</v>
      </c>
      <c r="D43" s="263"/>
      <c r="E43" s="263"/>
      <c r="F43" s="263"/>
      <c r="G43" s="61">
        <f>'Układ wyk.Wyd.'!H323</f>
        <v>56900</v>
      </c>
      <c r="H43" s="61">
        <v>0</v>
      </c>
      <c r="I43" s="61">
        <f>'Układ wyk.Wyd.'!H323</f>
        <v>56900</v>
      </c>
    </row>
    <row r="44" spans="3:6" ht="12.75">
      <c r="C44" s="263"/>
      <c r="D44" s="263"/>
      <c r="E44" s="263"/>
      <c r="F44" s="263"/>
    </row>
    <row r="45" spans="3:6" ht="12.75">
      <c r="C45" s="263"/>
      <c r="D45" s="263"/>
      <c r="E45" s="263"/>
      <c r="F45" s="263"/>
    </row>
    <row r="46" spans="2:9" ht="14.25" customHeight="1">
      <c r="B46" s="128">
        <v>85295</v>
      </c>
      <c r="C46" s="263" t="s">
        <v>813</v>
      </c>
      <c r="D46" s="263"/>
      <c r="E46" s="263"/>
      <c r="F46" s="263"/>
      <c r="G46" s="61">
        <f>'Układ wyk.Wyd.'!H326</f>
        <v>12000</v>
      </c>
      <c r="H46" s="61">
        <f>'Układ wyk.Wyd.'!G327</f>
        <v>9000</v>
      </c>
      <c r="I46" s="61">
        <v>3000</v>
      </c>
    </row>
    <row r="47" spans="3:13" ht="14.25" customHeight="1">
      <c r="C47" s="263"/>
      <c r="D47" s="263"/>
      <c r="E47" s="263"/>
      <c r="F47" s="263"/>
      <c r="L47" s="134"/>
      <c r="M47" s="134"/>
    </row>
    <row r="48" spans="3:13" ht="12.75">
      <c r="C48" s="263"/>
      <c r="D48" s="263"/>
      <c r="E48" s="263"/>
      <c r="F48" s="263"/>
      <c r="L48" s="134"/>
      <c r="M48" s="134"/>
    </row>
    <row r="49" spans="3:13" ht="15">
      <c r="C49" s="286" t="s">
        <v>261</v>
      </c>
      <c r="D49" s="286"/>
      <c r="E49" s="286"/>
      <c r="F49" s="286"/>
      <c r="G49" s="135">
        <f>SUM(G31:G47)</f>
        <v>1205741</v>
      </c>
      <c r="H49" s="135">
        <f>SUM(H31:H46)</f>
        <v>997166</v>
      </c>
      <c r="I49" s="147">
        <f>SUM(I31:I47)</f>
        <v>208575</v>
      </c>
      <c r="J49" s="142">
        <f>(G49/12)</f>
        <v>100478.41666666667</v>
      </c>
      <c r="L49" s="134">
        <f>SUM(G34:G46)</f>
        <v>315541</v>
      </c>
      <c r="M49" s="134">
        <f>L49/12</f>
        <v>26295.083333333332</v>
      </c>
    </row>
    <row r="50" spans="3:13" ht="15">
      <c r="C50" s="291"/>
      <c r="D50" s="291"/>
      <c r="E50" s="291"/>
      <c r="F50" s="291"/>
      <c r="G50" s="136"/>
      <c r="H50" s="136"/>
      <c r="I50" s="136"/>
      <c r="J50" s="142"/>
      <c r="L50" s="134"/>
      <c r="M50" s="134"/>
    </row>
    <row r="51" spans="3:10" ht="15">
      <c r="C51" s="286"/>
      <c r="D51" s="286"/>
      <c r="E51" s="286"/>
      <c r="F51" s="286"/>
      <c r="G51" s="136"/>
      <c r="H51" s="136"/>
      <c r="I51" s="135"/>
      <c r="J51" s="142"/>
    </row>
    <row r="52" spans="3:10" ht="15">
      <c r="C52" s="286" t="s">
        <v>266</v>
      </c>
      <c r="D52" s="286"/>
      <c r="E52" s="286"/>
      <c r="F52" s="286"/>
      <c r="G52" s="136"/>
      <c r="H52" s="136"/>
      <c r="I52" s="136"/>
      <c r="J52" s="142">
        <f>(H49/12)</f>
        <v>83097.16666666667</v>
      </c>
    </row>
    <row r="53" spans="3:10" ht="15">
      <c r="C53" s="292"/>
      <c r="D53" s="292"/>
      <c r="E53" s="292"/>
      <c r="F53" s="292"/>
      <c r="G53" s="136"/>
      <c r="H53" s="136"/>
      <c r="I53" s="136"/>
      <c r="J53" s="142"/>
    </row>
    <row r="54" spans="3:10" ht="15">
      <c r="C54" s="293" t="s">
        <v>275</v>
      </c>
      <c r="D54" s="293"/>
      <c r="E54" s="293"/>
      <c r="F54" s="293"/>
      <c r="G54" s="145"/>
      <c r="H54" s="145"/>
      <c r="I54" s="145"/>
      <c r="J54" s="146">
        <f>(I49/12)</f>
        <v>17381.25</v>
      </c>
    </row>
    <row r="55" spans="3:6" ht="12.75">
      <c r="C55" s="263"/>
      <c r="D55" s="263"/>
      <c r="E55" s="263"/>
      <c r="F55" s="263"/>
    </row>
    <row r="56" spans="3:10" ht="12.75">
      <c r="C56" s="263"/>
      <c r="D56" s="263"/>
      <c r="E56" s="263"/>
      <c r="F56" s="263"/>
      <c r="J56" s="143">
        <f>SUM(J52:J54)</f>
        <v>100478.41666666667</v>
      </c>
    </row>
    <row r="57" spans="3:10" ht="12.75">
      <c r="C57" s="263"/>
      <c r="D57" s="263"/>
      <c r="E57" s="263"/>
      <c r="F57" s="263"/>
      <c r="J57" s="143"/>
    </row>
    <row r="58" spans="1:6" ht="16.5" customHeight="1">
      <c r="A58" s="125" t="s">
        <v>278</v>
      </c>
      <c r="C58" s="287" t="s">
        <v>279</v>
      </c>
      <c r="D58" s="289"/>
      <c r="E58" s="289"/>
      <c r="F58" s="289"/>
    </row>
    <row r="59" spans="2:10" ht="27" customHeight="1">
      <c r="B59" s="129" t="s">
        <v>770</v>
      </c>
      <c r="C59" s="283" t="s">
        <v>374</v>
      </c>
      <c r="D59" s="283"/>
      <c r="E59" s="283"/>
      <c r="F59" s="283"/>
      <c r="G59" s="130" t="s">
        <v>440</v>
      </c>
      <c r="H59" s="140"/>
      <c r="I59" s="141"/>
      <c r="J59" s="131" t="s">
        <v>257</v>
      </c>
    </row>
    <row r="60" spans="2:10" ht="16.5" customHeight="1">
      <c r="B60" s="128">
        <v>92116</v>
      </c>
      <c r="C60" s="290" t="s">
        <v>280</v>
      </c>
      <c r="D60" s="290"/>
      <c r="E60" s="290"/>
      <c r="F60" s="290"/>
      <c r="G60" s="61">
        <f>'Układ wyk.Wyd.'!H385</f>
        <v>76740</v>
      </c>
      <c r="J60" s="149">
        <f>G60/12</f>
        <v>6395</v>
      </c>
    </row>
    <row r="61" spans="3:6" ht="12.75">
      <c r="C61" s="263"/>
      <c r="D61" s="263"/>
      <c r="E61" s="263"/>
      <c r="F61" s="263"/>
    </row>
    <row r="62" spans="3:6" ht="12.75">
      <c r="C62" s="263"/>
      <c r="D62" s="263"/>
      <c r="E62" s="263"/>
      <c r="F62" s="263"/>
    </row>
    <row r="63" spans="3:6" ht="12.75">
      <c r="C63" s="263"/>
      <c r="D63" s="263"/>
      <c r="E63" s="263"/>
      <c r="F63" s="263"/>
    </row>
    <row r="64" spans="3:6" ht="12.75">
      <c r="C64" s="263"/>
      <c r="D64" s="263"/>
      <c r="E64" s="263"/>
      <c r="F64" s="263"/>
    </row>
    <row r="65" spans="3:6" ht="12.75">
      <c r="C65" s="263"/>
      <c r="D65" s="263"/>
      <c r="E65" s="263"/>
      <c r="F65" s="263"/>
    </row>
  </sheetData>
  <mergeCells count="65">
    <mergeCell ref="C64:F64"/>
    <mergeCell ref="C65:F65"/>
    <mergeCell ref="C43:F43"/>
    <mergeCell ref="C30:F30"/>
    <mergeCell ref="C48:F48"/>
    <mergeCell ref="C38:F38"/>
    <mergeCell ref="C41:F41"/>
    <mergeCell ref="C47:F47"/>
    <mergeCell ref="C61:F61"/>
    <mergeCell ref="C62:F62"/>
    <mergeCell ref="C63:F63"/>
    <mergeCell ref="C54:F54"/>
    <mergeCell ref="C55:F55"/>
    <mergeCell ref="C56:F56"/>
    <mergeCell ref="C58:F58"/>
    <mergeCell ref="C59:F59"/>
    <mergeCell ref="C60:F60"/>
    <mergeCell ref="C57:F57"/>
    <mergeCell ref="C50:F50"/>
    <mergeCell ref="C51:F51"/>
    <mergeCell ref="C52:F52"/>
    <mergeCell ref="C53:F53"/>
    <mergeCell ref="C45:F45"/>
    <mergeCell ref="C46:F46"/>
    <mergeCell ref="C49:F49"/>
    <mergeCell ref="C40:F40"/>
    <mergeCell ref="C42:F42"/>
    <mergeCell ref="C44:F44"/>
    <mergeCell ref="C36:F36"/>
    <mergeCell ref="C37:F37"/>
    <mergeCell ref="C39:F39"/>
    <mergeCell ref="C32:F32"/>
    <mergeCell ref="C33:F33"/>
    <mergeCell ref="C34:F34"/>
    <mergeCell ref="C35:F35"/>
    <mergeCell ref="C29:F29"/>
    <mergeCell ref="C31:F31"/>
    <mergeCell ref="C22:F22"/>
    <mergeCell ref="C23:F23"/>
    <mergeCell ref="C24:F24"/>
    <mergeCell ref="C26:F26"/>
    <mergeCell ref="C25:F25"/>
    <mergeCell ref="C27:F27"/>
    <mergeCell ref="C14:F14"/>
    <mergeCell ref="C15:F15"/>
    <mergeCell ref="C20:F20"/>
    <mergeCell ref="C28:F28"/>
    <mergeCell ref="C17:F17"/>
    <mergeCell ref="C18:F18"/>
    <mergeCell ref="C16:F16"/>
    <mergeCell ref="C19:F19"/>
    <mergeCell ref="C21:F21"/>
    <mergeCell ref="C12:F12"/>
    <mergeCell ref="C13:F13"/>
    <mergeCell ref="C9:F9"/>
    <mergeCell ref="C11:F11"/>
    <mergeCell ref="C10:F10"/>
    <mergeCell ref="C8:F8"/>
    <mergeCell ref="C7:F7"/>
    <mergeCell ref="C5:F5"/>
    <mergeCell ref="B4:G4"/>
    <mergeCell ref="A2:J2"/>
    <mergeCell ref="A1:J1"/>
    <mergeCell ref="A3:J3"/>
    <mergeCell ref="C6:F6"/>
  </mergeCells>
  <printOptions gridLines="1"/>
  <pageMargins left="0.75" right="0.75" top="0.52" bottom="0.54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N28" sqref="N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O799"/>
  <sheetViews>
    <sheetView zoomScale="90" zoomScaleNormal="90" zoomScaleSheetLayoutView="100" workbookViewId="0" topLeftCell="A179">
      <selection activeCell="H201" sqref="H201"/>
    </sheetView>
  </sheetViews>
  <sheetFormatPr defaultColWidth="9.00390625" defaultRowHeight="12.75"/>
  <cols>
    <col min="1" max="1" width="10.875" style="39" customWidth="1"/>
    <col min="2" max="4" width="9.125" style="39" customWidth="1"/>
    <col min="5" max="5" width="10.75390625" style="39" customWidth="1"/>
    <col min="6" max="6" width="10.25390625" style="39" customWidth="1"/>
    <col min="7" max="7" width="7.625" style="39" customWidth="1"/>
    <col min="8" max="9" width="9.75390625" style="39" customWidth="1"/>
    <col min="10" max="10" width="10.375" style="39" customWidth="1"/>
    <col min="11" max="12" width="11.75390625" style="109" customWidth="1"/>
    <col min="13" max="13" width="11.75390625" style="115" customWidth="1"/>
    <col min="14" max="14" width="9.125" style="115" customWidth="1"/>
    <col min="15" max="16384" width="9.125" style="1" customWidth="1"/>
  </cols>
  <sheetData>
    <row r="1" spans="1:10" ht="12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</row>
    <row r="2" spans="1:10" ht="35.25" customHeight="1">
      <c r="A2" s="212" t="s">
        <v>247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2:10" ht="16.5" customHeight="1">
      <c r="B3" s="175"/>
      <c r="C3" s="175"/>
      <c r="D3" s="175"/>
      <c r="E3" s="175"/>
      <c r="F3" s="175"/>
      <c r="G3" s="175"/>
      <c r="H3" s="174" t="s">
        <v>38</v>
      </c>
      <c r="I3" s="174" t="s">
        <v>32</v>
      </c>
      <c r="J3" s="174" t="s">
        <v>40</v>
      </c>
    </row>
    <row r="4" spans="1:13" ht="16.5" customHeight="1">
      <c r="A4" s="29"/>
      <c r="B4" s="192"/>
      <c r="C4" s="192"/>
      <c r="D4" s="192"/>
      <c r="E4" s="192"/>
      <c r="F4" s="192"/>
      <c r="G4" s="192"/>
      <c r="H4" s="174"/>
      <c r="I4" s="174"/>
      <c r="J4" s="174"/>
      <c r="M4" s="116"/>
    </row>
    <row r="5" spans="1:10" ht="16.5" customHeight="1">
      <c r="A5" s="29"/>
      <c r="B5" s="192"/>
      <c r="C5" s="192"/>
      <c r="D5" s="192"/>
      <c r="E5" s="192"/>
      <c r="F5" s="192"/>
      <c r="G5" s="192"/>
      <c r="H5" s="41"/>
      <c r="I5" s="27"/>
      <c r="J5" s="40"/>
    </row>
    <row r="6" spans="1:10" ht="16.5" customHeight="1">
      <c r="A6" s="195" t="s">
        <v>436</v>
      </c>
      <c r="B6" s="193"/>
      <c r="C6" s="193"/>
      <c r="D6" s="193"/>
      <c r="E6" s="193"/>
      <c r="F6" s="193"/>
      <c r="G6" s="193"/>
      <c r="H6" s="29"/>
      <c r="I6" s="29"/>
      <c r="J6" s="29"/>
    </row>
    <row r="7" spans="1:10" ht="16.5" customHeight="1">
      <c r="A7" s="193"/>
      <c r="B7" s="193"/>
      <c r="C7" s="193"/>
      <c r="D7" s="193"/>
      <c r="E7" s="193"/>
      <c r="F7" s="193"/>
      <c r="G7" s="193"/>
      <c r="H7" s="29"/>
      <c r="I7" s="29"/>
      <c r="J7" s="26">
        <f>SUM(I11,I14,I58,I62,I67)</f>
        <v>827653</v>
      </c>
    </row>
    <row r="8" spans="1:9" ht="16.5" customHeight="1">
      <c r="A8" s="31"/>
      <c r="B8" s="201"/>
      <c r="C8" s="201"/>
      <c r="D8" s="201"/>
      <c r="E8" s="201"/>
      <c r="F8" s="201"/>
      <c r="G8" s="201"/>
      <c r="H8" s="29"/>
      <c r="I8" s="29"/>
    </row>
    <row r="9" spans="1:10" ht="16.5" customHeight="1">
      <c r="A9" s="34" t="s">
        <v>770</v>
      </c>
      <c r="B9" s="190" t="s">
        <v>771</v>
      </c>
      <c r="C9" s="190"/>
      <c r="D9" s="190"/>
      <c r="E9" s="190"/>
      <c r="F9" s="190"/>
      <c r="G9" s="190"/>
      <c r="H9" s="29"/>
      <c r="I9" s="29"/>
      <c r="J9" s="29"/>
    </row>
    <row r="10" spans="1:10" ht="16.5" customHeight="1">
      <c r="A10" s="34"/>
      <c r="B10" s="190"/>
      <c r="C10" s="190"/>
      <c r="D10" s="190"/>
      <c r="E10" s="190"/>
      <c r="F10" s="190"/>
      <c r="G10" s="190"/>
      <c r="H10" s="15"/>
      <c r="I10" s="15"/>
      <c r="J10" s="15"/>
    </row>
    <row r="11" spans="1:10" ht="16.5" customHeight="1">
      <c r="A11" s="13" t="s">
        <v>772</v>
      </c>
      <c r="B11" s="187" t="s">
        <v>773</v>
      </c>
      <c r="C11" s="187"/>
      <c r="D11" s="187"/>
      <c r="E11" s="187"/>
      <c r="F11" s="187"/>
      <c r="G11" s="187"/>
      <c r="H11" s="15"/>
      <c r="I11" s="26">
        <f>SUM(H12:H12)</f>
        <v>2000</v>
      </c>
      <c r="J11" s="15"/>
    </row>
    <row r="12" spans="1:12" ht="16.5" customHeight="1">
      <c r="A12" s="38"/>
      <c r="B12" s="193" t="s">
        <v>774</v>
      </c>
      <c r="C12" s="193"/>
      <c r="D12" s="193"/>
      <c r="E12" s="193"/>
      <c r="F12" s="193"/>
      <c r="G12" s="193"/>
      <c r="H12" s="15">
        <v>2000</v>
      </c>
      <c r="I12" s="15"/>
      <c r="J12" s="15"/>
      <c r="K12" s="110" t="s">
        <v>342</v>
      </c>
      <c r="L12" s="111" t="s">
        <v>343</v>
      </c>
    </row>
    <row r="13" spans="1:10" ht="16.5" customHeight="1">
      <c r="A13" s="34"/>
      <c r="B13" s="190"/>
      <c r="C13" s="190"/>
      <c r="D13" s="190"/>
      <c r="E13" s="190"/>
      <c r="F13" s="190"/>
      <c r="G13" s="190"/>
      <c r="H13" s="15"/>
      <c r="I13" s="15"/>
      <c r="J13" s="15"/>
    </row>
    <row r="14" spans="1:10" ht="16.5" customHeight="1">
      <c r="A14" s="13" t="s">
        <v>775</v>
      </c>
      <c r="B14" s="187" t="s">
        <v>776</v>
      </c>
      <c r="C14" s="187"/>
      <c r="D14" s="187"/>
      <c r="E14" s="187"/>
      <c r="F14" s="187"/>
      <c r="G14" s="187"/>
      <c r="H14" s="15"/>
      <c r="I14" s="26">
        <f>SUM(I16:I39)</f>
        <v>651220</v>
      </c>
      <c r="J14" s="29"/>
    </row>
    <row r="15" spans="1:10" ht="16.5" customHeight="1">
      <c r="A15" s="13"/>
      <c r="B15" s="172"/>
      <c r="C15" s="172"/>
      <c r="D15" s="172"/>
      <c r="E15" s="172"/>
      <c r="F15" s="172"/>
      <c r="G15" s="172"/>
      <c r="H15" s="29"/>
      <c r="J15" s="29"/>
    </row>
    <row r="16" spans="1:10" ht="16.5" customHeight="1">
      <c r="A16" s="44"/>
      <c r="B16" s="173" t="s">
        <v>777</v>
      </c>
      <c r="C16" s="173"/>
      <c r="D16" s="173"/>
      <c r="E16" s="173"/>
      <c r="F16" s="173"/>
      <c r="G16" s="173"/>
      <c r="H16" s="15"/>
      <c r="I16" s="26">
        <f>SUM(H17:H27)</f>
        <v>55630</v>
      </c>
      <c r="J16" s="29"/>
    </row>
    <row r="17" spans="1:11" ht="16.5" customHeight="1">
      <c r="A17" s="36"/>
      <c r="B17" s="193" t="s">
        <v>778</v>
      </c>
      <c r="C17" s="193"/>
      <c r="D17" s="193"/>
      <c r="E17" s="193"/>
      <c r="F17" s="193"/>
      <c r="G17" s="193"/>
      <c r="H17" s="15">
        <v>16000</v>
      </c>
      <c r="I17" s="15"/>
      <c r="J17" s="15"/>
      <c r="K17" s="109" t="s">
        <v>652</v>
      </c>
    </row>
    <row r="18" spans="1:11" ht="16.5" customHeight="1">
      <c r="A18" s="36"/>
      <c r="B18" s="193" t="s">
        <v>779</v>
      </c>
      <c r="C18" s="193"/>
      <c r="D18" s="193"/>
      <c r="E18" s="193"/>
      <c r="F18" s="193"/>
      <c r="G18" s="193"/>
      <c r="H18" s="15">
        <v>4000</v>
      </c>
      <c r="I18" s="15"/>
      <c r="J18" s="29"/>
      <c r="K18" s="109" t="s">
        <v>652</v>
      </c>
    </row>
    <row r="19" spans="1:11" ht="27" customHeight="1">
      <c r="A19" s="36"/>
      <c r="B19" s="198" t="s">
        <v>780</v>
      </c>
      <c r="C19" s="198"/>
      <c r="D19" s="198"/>
      <c r="E19" s="198"/>
      <c r="F19" s="198"/>
      <c r="G19" s="198"/>
      <c r="H19" s="15">
        <v>4800</v>
      </c>
      <c r="I19" s="15"/>
      <c r="J19" s="29"/>
      <c r="K19" s="109" t="s">
        <v>648</v>
      </c>
    </row>
    <row r="20" spans="1:11" ht="16.5" customHeight="1">
      <c r="A20" s="36"/>
      <c r="B20" s="193" t="s">
        <v>790</v>
      </c>
      <c r="C20" s="193"/>
      <c r="D20" s="193"/>
      <c r="E20" s="193"/>
      <c r="F20" s="193"/>
      <c r="G20" s="193"/>
      <c r="H20" s="15">
        <v>830</v>
      </c>
      <c r="I20" s="15"/>
      <c r="J20" s="29"/>
      <c r="K20" s="109" t="s">
        <v>644</v>
      </c>
    </row>
    <row r="21" spans="1:11" ht="21.75" customHeight="1">
      <c r="A21" s="36"/>
      <c r="B21" s="198" t="s">
        <v>791</v>
      </c>
      <c r="C21" s="198"/>
      <c r="D21" s="198"/>
      <c r="E21" s="198"/>
      <c r="F21" s="198"/>
      <c r="G21" s="198"/>
      <c r="H21" s="15">
        <v>1500</v>
      </c>
      <c r="I21" s="15"/>
      <c r="J21" s="29"/>
      <c r="K21" s="112">
        <v>4300</v>
      </c>
    </row>
    <row r="22" spans="1:14" s="3" customFormat="1" ht="16.5" customHeight="1">
      <c r="A22" s="36"/>
      <c r="B22" s="193" t="s">
        <v>792</v>
      </c>
      <c r="C22" s="193"/>
      <c r="D22" s="193"/>
      <c r="E22" s="193"/>
      <c r="F22" s="193"/>
      <c r="G22" s="193"/>
      <c r="H22" s="15">
        <v>500</v>
      </c>
      <c r="I22" s="15"/>
      <c r="J22" s="45"/>
      <c r="K22" s="109" t="s">
        <v>654</v>
      </c>
      <c r="L22" s="109"/>
      <c r="M22" s="115"/>
      <c r="N22" s="121"/>
    </row>
    <row r="23" spans="1:14" s="3" customFormat="1" ht="16.5" customHeight="1">
      <c r="A23" s="36"/>
      <c r="B23" s="193" t="s">
        <v>244</v>
      </c>
      <c r="C23" s="193"/>
      <c r="D23" s="193"/>
      <c r="E23" s="193"/>
      <c r="F23" s="193"/>
      <c r="G23" s="193"/>
      <c r="H23" s="15">
        <v>8000</v>
      </c>
      <c r="I23" s="15"/>
      <c r="J23" s="45"/>
      <c r="K23" s="113" t="s">
        <v>634</v>
      </c>
      <c r="L23" s="109"/>
      <c r="M23" s="115"/>
      <c r="N23" s="121"/>
    </row>
    <row r="24" spans="1:11" ht="16.5" customHeight="1">
      <c r="A24" s="29"/>
      <c r="B24" s="193" t="s">
        <v>55</v>
      </c>
      <c r="C24" s="193"/>
      <c r="D24" s="193"/>
      <c r="E24" s="193"/>
      <c r="F24" s="193"/>
      <c r="G24" s="193"/>
      <c r="H24" s="15">
        <v>5000</v>
      </c>
      <c r="I24" s="15"/>
      <c r="J24" s="29"/>
      <c r="K24" s="113" t="s">
        <v>634</v>
      </c>
    </row>
    <row r="25" spans="1:14" s="2" customFormat="1" ht="16.5" customHeight="1">
      <c r="A25" s="36"/>
      <c r="B25" s="193" t="s">
        <v>53</v>
      </c>
      <c r="C25" s="193"/>
      <c r="D25" s="193"/>
      <c r="E25" s="193"/>
      <c r="F25" s="193"/>
      <c r="G25" s="193"/>
      <c r="H25" s="15">
        <v>2400</v>
      </c>
      <c r="I25" s="15"/>
      <c r="J25" s="29"/>
      <c r="K25" s="113" t="s">
        <v>634</v>
      </c>
      <c r="L25" s="109"/>
      <c r="M25" s="115"/>
      <c r="N25" s="122"/>
    </row>
    <row r="26" spans="1:14" s="2" customFormat="1" ht="16.5" customHeight="1">
      <c r="A26" s="36"/>
      <c r="B26" s="197" t="s">
        <v>54</v>
      </c>
      <c r="C26" s="197"/>
      <c r="D26" s="197"/>
      <c r="E26" s="197"/>
      <c r="F26" s="197"/>
      <c r="G26" s="197"/>
      <c r="H26" s="64">
        <v>6600</v>
      </c>
      <c r="I26" s="15"/>
      <c r="J26" s="29"/>
      <c r="K26" s="109" t="s">
        <v>654</v>
      </c>
      <c r="L26" s="109"/>
      <c r="M26" s="115"/>
      <c r="N26" s="122"/>
    </row>
    <row r="27" spans="1:14" s="2" customFormat="1" ht="29.25" customHeight="1">
      <c r="A27" s="36"/>
      <c r="B27" s="188" t="s">
        <v>195</v>
      </c>
      <c r="C27" s="188"/>
      <c r="D27" s="188"/>
      <c r="E27" s="188"/>
      <c r="F27" s="188"/>
      <c r="G27" s="188"/>
      <c r="H27" s="64">
        <v>6000</v>
      </c>
      <c r="I27" s="15"/>
      <c r="J27" s="29"/>
      <c r="K27" s="109" t="s">
        <v>658</v>
      </c>
      <c r="L27" s="109"/>
      <c r="M27" s="115"/>
      <c r="N27" s="122"/>
    </row>
    <row r="28" spans="1:14" s="2" customFormat="1" ht="16.5" customHeight="1">
      <c r="A28" s="36"/>
      <c r="B28" s="192"/>
      <c r="C28" s="192"/>
      <c r="D28" s="192"/>
      <c r="E28" s="192"/>
      <c r="F28" s="192"/>
      <c r="G28" s="192"/>
      <c r="H28" s="15"/>
      <c r="I28" s="15"/>
      <c r="J28" s="36"/>
      <c r="K28" s="109"/>
      <c r="L28" s="109"/>
      <c r="M28" s="115"/>
      <c r="N28" s="122"/>
    </row>
    <row r="29" spans="1:14" s="2" customFormat="1" ht="16.5" customHeight="1">
      <c r="A29" s="36"/>
      <c r="B29" s="173" t="s">
        <v>793</v>
      </c>
      <c r="C29" s="173"/>
      <c r="D29" s="173"/>
      <c r="E29" s="173"/>
      <c r="F29" s="173"/>
      <c r="G29" s="173"/>
      <c r="H29" s="15"/>
      <c r="I29" s="26">
        <f>H30</f>
        <v>510000</v>
      </c>
      <c r="J29" s="36"/>
      <c r="K29" s="109"/>
      <c r="L29" s="109"/>
      <c r="M29" s="115"/>
      <c r="N29" s="122"/>
    </row>
    <row r="30" spans="1:13" ht="22.5" customHeight="1">
      <c r="A30" s="36"/>
      <c r="B30" s="198" t="s">
        <v>52</v>
      </c>
      <c r="C30" s="198"/>
      <c r="D30" s="198"/>
      <c r="E30" s="198"/>
      <c r="F30" s="198"/>
      <c r="G30" s="198"/>
      <c r="H30" s="15">
        <v>510000</v>
      </c>
      <c r="I30" s="26"/>
      <c r="J30" s="48"/>
      <c r="K30" s="109" t="s">
        <v>349</v>
      </c>
      <c r="L30" s="109" t="s">
        <v>347</v>
      </c>
      <c r="M30" s="117" t="s">
        <v>348</v>
      </c>
    </row>
    <row r="31" spans="1:10" ht="16.5" customHeight="1">
      <c r="A31" s="36"/>
      <c r="B31" s="193"/>
      <c r="C31" s="193"/>
      <c r="D31" s="193"/>
      <c r="E31" s="193"/>
      <c r="F31" s="193"/>
      <c r="G31" s="193"/>
      <c r="H31" s="15"/>
      <c r="I31" s="15"/>
      <c r="J31" s="15"/>
    </row>
    <row r="32" spans="1:10" ht="16.5" customHeight="1">
      <c r="A32" s="36"/>
      <c r="B32" s="173" t="s">
        <v>794</v>
      </c>
      <c r="C32" s="193"/>
      <c r="D32" s="193"/>
      <c r="E32" s="193"/>
      <c r="F32" s="193"/>
      <c r="G32" s="193"/>
      <c r="H32" s="15"/>
      <c r="I32" s="26">
        <f>SUM(H33:H56)</f>
        <v>85590</v>
      </c>
      <c r="J32" s="15"/>
    </row>
    <row r="33" spans="1:11" ht="16.5" customHeight="1">
      <c r="A33" s="36"/>
      <c r="B33" s="193" t="s">
        <v>795</v>
      </c>
      <c r="C33" s="193"/>
      <c r="D33" s="193"/>
      <c r="E33" s="193"/>
      <c r="F33" s="193"/>
      <c r="G33" s="193"/>
      <c r="H33" s="15">
        <v>14600</v>
      </c>
      <c r="I33" s="15"/>
      <c r="J33" s="15"/>
      <c r="K33" s="109" t="s">
        <v>640</v>
      </c>
    </row>
    <row r="34" spans="1:11" ht="16.5" customHeight="1">
      <c r="A34" s="36"/>
      <c r="B34" s="193" t="s">
        <v>796</v>
      </c>
      <c r="C34" s="193"/>
      <c r="D34" s="193"/>
      <c r="E34" s="193"/>
      <c r="F34" s="193"/>
      <c r="G34" s="193"/>
      <c r="H34" s="15">
        <v>1200</v>
      </c>
      <c r="I34" s="15"/>
      <c r="J34" s="15"/>
      <c r="K34" s="109" t="s">
        <v>642</v>
      </c>
    </row>
    <row r="35" spans="1:11" ht="16.5" customHeight="1">
      <c r="A35" s="36"/>
      <c r="B35" s="193" t="s">
        <v>797</v>
      </c>
      <c r="C35" s="193"/>
      <c r="D35" s="193"/>
      <c r="E35" s="193"/>
      <c r="F35" s="193"/>
      <c r="G35" s="193"/>
      <c r="H35" s="15">
        <v>2700</v>
      </c>
      <c r="I35" s="15"/>
      <c r="J35" s="29"/>
      <c r="K35" s="109" t="s">
        <v>644</v>
      </c>
    </row>
    <row r="36" spans="1:11" ht="16.5" customHeight="1">
      <c r="A36" s="36"/>
      <c r="B36" s="193" t="s">
        <v>798</v>
      </c>
      <c r="C36" s="193"/>
      <c r="D36" s="193"/>
      <c r="E36" s="193"/>
      <c r="F36" s="193"/>
      <c r="G36" s="193"/>
      <c r="H36" s="15">
        <v>390</v>
      </c>
      <c r="I36" s="15"/>
      <c r="J36" s="29"/>
      <c r="K36" s="109" t="s">
        <v>646</v>
      </c>
    </row>
    <row r="37" spans="1:11" ht="16.5" customHeight="1">
      <c r="A37" s="36"/>
      <c r="B37" s="193" t="s">
        <v>799</v>
      </c>
      <c r="C37" s="193"/>
      <c r="D37" s="193"/>
      <c r="E37" s="193"/>
      <c r="F37" s="193"/>
      <c r="G37" s="193"/>
      <c r="H37" s="15">
        <v>800</v>
      </c>
      <c r="I37" s="15"/>
      <c r="J37" s="29"/>
      <c r="K37" s="109" t="s">
        <v>656</v>
      </c>
    </row>
    <row r="38" spans="1:11" ht="16.5" customHeight="1">
      <c r="A38" s="36"/>
      <c r="B38" s="193" t="s">
        <v>800</v>
      </c>
      <c r="C38" s="193"/>
      <c r="D38" s="193"/>
      <c r="E38" s="193"/>
      <c r="F38" s="193"/>
      <c r="G38" s="193"/>
      <c r="H38" s="15">
        <v>500</v>
      </c>
      <c r="I38" s="15"/>
      <c r="J38" s="29"/>
      <c r="K38" s="114" t="s">
        <v>636</v>
      </c>
    </row>
    <row r="39" spans="1:11" ht="16.5" customHeight="1">
      <c r="A39" s="36"/>
      <c r="B39" s="193" t="s">
        <v>56</v>
      </c>
      <c r="C39" s="193"/>
      <c r="D39" s="193"/>
      <c r="E39" s="193"/>
      <c r="F39" s="193"/>
      <c r="G39" s="193"/>
      <c r="H39" s="15">
        <v>1000</v>
      </c>
      <c r="I39" s="15"/>
      <c r="J39" s="29"/>
      <c r="K39" s="111">
        <v>4210</v>
      </c>
    </row>
    <row r="40" spans="1:11" ht="16.5" customHeight="1">
      <c r="A40" s="36"/>
      <c r="B40" s="193" t="s">
        <v>801</v>
      </c>
      <c r="C40" s="193"/>
      <c r="D40" s="193"/>
      <c r="E40" s="193"/>
      <c r="F40" s="193"/>
      <c r="G40" s="193"/>
      <c r="H40" s="15">
        <v>7200</v>
      </c>
      <c r="I40" s="15"/>
      <c r="J40" s="29"/>
      <c r="K40" s="111">
        <v>4210</v>
      </c>
    </row>
    <row r="41" spans="1:11" ht="16.5" customHeight="1">
      <c r="A41" s="36"/>
      <c r="B41" s="193" t="s">
        <v>802</v>
      </c>
      <c r="C41" s="193"/>
      <c r="D41" s="193"/>
      <c r="E41" s="193"/>
      <c r="F41" s="193"/>
      <c r="G41" s="193"/>
      <c r="H41" s="15">
        <v>500</v>
      </c>
      <c r="I41" s="15"/>
      <c r="J41" s="29"/>
      <c r="K41" s="111">
        <v>4210</v>
      </c>
    </row>
    <row r="42" spans="1:11" ht="27" customHeight="1">
      <c r="A42" s="36"/>
      <c r="B42" s="198" t="s">
        <v>834</v>
      </c>
      <c r="C42" s="198"/>
      <c r="D42" s="198"/>
      <c r="E42" s="198"/>
      <c r="F42" s="198"/>
      <c r="G42" s="198"/>
      <c r="H42" s="15">
        <v>500</v>
      </c>
      <c r="I42" s="15"/>
      <c r="J42" s="29"/>
      <c r="K42" s="111">
        <v>4210</v>
      </c>
    </row>
    <row r="43" spans="1:11" ht="16.5" customHeight="1">
      <c r="A43" s="36"/>
      <c r="B43" s="193" t="s">
        <v>803</v>
      </c>
      <c r="C43" s="193"/>
      <c r="D43" s="193"/>
      <c r="E43" s="193"/>
      <c r="F43" s="193"/>
      <c r="G43" s="193"/>
      <c r="H43" s="15">
        <v>3000</v>
      </c>
      <c r="I43" s="15"/>
      <c r="J43" s="29"/>
      <c r="K43" s="114" t="s">
        <v>636</v>
      </c>
    </row>
    <row r="44" spans="1:11" ht="16.5" customHeight="1">
      <c r="A44" s="36"/>
      <c r="B44" s="193" t="s">
        <v>804</v>
      </c>
      <c r="C44" s="193"/>
      <c r="D44" s="193"/>
      <c r="E44" s="193"/>
      <c r="F44" s="193"/>
      <c r="G44" s="193"/>
      <c r="H44" s="15">
        <v>1000</v>
      </c>
      <c r="I44" s="15"/>
      <c r="J44" s="29"/>
      <c r="K44" s="109" t="s">
        <v>345</v>
      </c>
    </row>
    <row r="45" spans="1:11" ht="16.5" customHeight="1">
      <c r="A45" s="36"/>
      <c r="B45" s="193" t="s">
        <v>805</v>
      </c>
      <c r="C45" s="193"/>
      <c r="D45" s="193"/>
      <c r="E45" s="193"/>
      <c r="F45" s="193"/>
      <c r="G45" s="193"/>
      <c r="H45" s="15">
        <v>1000</v>
      </c>
      <c r="I45" s="15"/>
      <c r="J45" s="29"/>
      <c r="K45" s="111">
        <v>4210</v>
      </c>
    </row>
    <row r="46" spans="1:11" ht="16.5" customHeight="1">
      <c r="A46" s="36"/>
      <c r="B46" s="193" t="s">
        <v>806</v>
      </c>
      <c r="C46" s="193"/>
      <c r="D46" s="193"/>
      <c r="E46" s="193"/>
      <c r="F46" s="193"/>
      <c r="G46" s="193"/>
      <c r="H46" s="15">
        <v>30000</v>
      </c>
      <c r="I46" s="15"/>
      <c r="J46" s="29"/>
      <c r="K46" s="109" t="s">
        <v>652</v>
      </c>
    </row>
    <row r="47" spans="1:11" ht="14.25" customHeight="1">
      <c r="A47" s="36"/>
      <c r="B47" s="202" t="s">
        <v>58</v>
      </c>
      <c r="C47" s="202"/>
      <c r="D47" s="202"/>
      <c r="E47" s="202"/>
      <c r="F47" s="202"/>
      <c r="G47" s="202"/>
      <c r="H47" s="15">
        <v>500</v>
      </c>
      <c r="I47" s="15"/>
      <c r="J47" s="29"/>
      <c r="K47" s="111">
        <v>4210</v>
      </c>
    </row>
    <row r="48" spans="1:11" ht="14.25" customHeight="1">
      <c r="A48" s="36"/>
      <c r="B48" s="202" t="s">
        <v>60</v>
      </c>
      <c r="C48" s="202"/>
      <c r="D48" s="202"/>
      <c r="E48" s="202"/>
      <c r="F48" s="202"/>
      <c r="G48" s="202"/>
      <c r="H48" s="15">
        <v>2500</v>
      </c>
      <c r="I48" s="15"/>
      <c r="J48" s="29"/>
      <c r="K48" s="111">
        <v>4210</v>
      </c>
    </row>
    <row r="49" spans="1:11" ht="14.25" customHeight="1">
      <c r="A49" s="36"/>
      <c r="B49" s="198" t="s">
        <v>63</v>
      </c>
      <c r="C49" s="198"/>
      <c r="D49" s="198"/>
      <c r="E49" s="198"/>
      <c r="F49" s="198"/>
      <c r="G49" s="198"/>
      <c r="H49" s="15">
        <v>500</v>
      </c>
      <c r="I49" s="15"/>
      <c r="J49" s="29"/>
      <c r="K49" s="111">
        <v>4210</v>
      </c>
    </row>
    <row r="50" spans="1:11" ht="14.25" customHeight="1">
      <c r="A50" s="36"/>
      <c r="B50" s="198" t="s">
        <v>59</v>
      </c>
      <c r="C50" s="198"/>
      <c r="D50" s="198"/>
      <c r="E50" s="198"/>
      <c r="F50" s="198"/>
      <c r="G50" s="198"/>
      <c r="H50" s="15">
        <v>2000</v>
      </c>
      <c r="I50" s="15"/>
      <c r="J50" s="29"/>
      <c r="K50" s="114" t="s">
        <v>636</v>
      </c>
    </row>
    <row r="51" spans="1:11" ht="14.25" customHeight="1">
      <c r="A51" s="36"/>
      <c r="B51" s="198" t="s">
        <v>61</v>
      </c>
      <c r="C51" s="198"/>
      <c r="D51" s="198"/>
      <c r="E51" s="198"/>
      <c r="F51" s="198"/>
      <c r="G51" s="198"/>
      <c r="H51" s="15">
        <v>1000</v>
      </c>
      <c r="I51" s="15"/>
      <c r="J51" s="29"/>
      <c r="K51" s="114" t="s">
        <v>636</v>
      </c>
    </row>
    <row r="52" spans="1:11" ht="14.25" customHeight="1">
      <c r="A52" s="36"/>
      <c r="B52" s="198" t="s">
        <v>62</v>
      </c>
      <c r="C52" s="198"/>
      <c r="D52" s="198"/>
      <c r="E52" s="198"/>
      <c r="F52" s="198"/>
      <c r="G52" s="198"/>
      <c r="H52" s="15">
        <v>500</v>
      </c>
      <c r="I52" s="15"/>
      <c r="J52" s="29"/>
      <c r="K52" s="114" t="s">
        <v>636</v>
      </c>
    </row>
    <row r="53" spans="1:11" ht="15" customHeight="1">
      <c r="A53" s="36"/>
      <c r="B53" s="193" t="s">
        <v>807</v>
      </c>
      <c r="C53" s="193"/>
      <c r="D53" s="193"/>
      <c r="E53" s="193"/>
      <c r="F53" s="193"/>
      <c r="G53" s="193"/>
      <c r="H53" s="15">
        <v>500</v>
      </c>
      <c r="I53" s="15"/>
      <c r="J53" s="29"/>
      <c r="K53" s="111">
        <v>4210</v>
      </c>
    </row>
    <row r="54" spans="1:11" ht="39" customHeight="1">
      <c r="A54" s="36"/>
      <c r="B54" s="188" t="s">
        <v>57</v>
      </c>
      <c r="C54" s="188"/>
      <c r="D54" s="188"/>
      <c r="E54" s="188"/>
      <c r="F54" s="188"/>
      <c r="G54" s="188"/>
      <c r="H54" s="64">
        <v>2500</v>
      </c>
      <c r="I54" s="15"/>
      <c r="J54" s="29"/>
      <c r="K54" s="111">
        <v>4210</v>
      </c>
    </row>
    <row r="55" spans="1:11" ht="38.25" customHeight="1">
      <c r="A55" s="36"/>
      <c r="B55" s="203" t="s">
        <v>835</v>
      </c>
      <c r="C55" s="198"/>
      <c r="D55" s="198"/>
      <c r="E55" s="198"/>
      <c r="F55" s="198"/>
      <c r="G55" s="198"/>
      <c r="H55" s="15">
        <v>1000</v>
      </c>
      <c r="I55" s="15"/>
      <c r="J55" s="29"/>
      <c r="K55" s="111">
        <v>4210</v>
      </c>
    </row>
    <row r="56" spans="1:11" ht="16.5" customHeight="1">
      <c r="A56" s="36"/>
      <c r="B56" s="197" t="s">
        <v>808</v>
      </c>
      <c r="C56" s="197"/>
      <c r="D56" s="197"/>
      <c r="E56" s="197"/>
      <c r="F56" s="197"/>
      <c r="G56" s="197"/>
      <c r="H56" s="64">
        <v>10200</v>
      </c>
      <c r="I56" s="29"/>
      <c r="J56" s="29"/>
      <c r="K56" s="109" t="s">
        <v>658</v>
      </c>
    </row>
    <row r="57" spans="1:10" ht="16.5" customHeight="1">
      <c r="A57" s="36"/>
      <c r="B57" s="193"/>
      <c r="C57" s="193"/>
      <c r="D57" s="193"/>
      <c r="E57" s="193"/>
      <c r="F57" s="193"/>
      <c r="G57" s="193"/>
      <c r="H57" s="15"/>
      <c r="I57" s="15"/>
      <c r="J57" s="29"/>
    </row>
    <row r="58" spans="1:10" ht="16.5" customHeight="1">
      <c r="A58" s="13" t="s">
        <v>809</v>
      </c>
      <c r="B58" s="187" t="s">
        <v>810</v>
      </c>
      <c r="C58" s="187"/>
      <c r="D58" s="187"/>
      <c r="E58" s="187"/>
      <c r="F58" s="187"/>
      <c r="G58" s="187"/>
      <c r="H58" s="15"/>
      <c r="I58" s="14">
        <f>SUM(H60:H61)</f>
        <v>490</v>
      </c>
      <c r="J58" s="29"/>
    </row>
    <row r="59" spans="1:10" ht="16.5" customHeight="1">
      <c r="A59" s="36"/>
      <c r="B59" s="165"/>
      <c r="C59" s="165"/>
      <c r="D59" s="165"/>
      <c r="E59" s="165"/>
      <c r="F59" s="165"/>
      <c r="G59" s="165"/>
      <c r="H59" s="15"/>
      <c r="J59" s="29"/>
    </row>
    <row r="60" spans="1:11" ht="16.5" customHeight="1">
      <c r="A60" s="36"/>
      <c r="B60" s="193" t="s">
        <v>811</v>
      </c>
      <c r="C60" s="193"/>
      <c r="D60" s="193"/>
      <c r="E60" s="193"/>
      <c r="F60" s="193"/>
      <c r="G60" s="193"/>
      <c r="H60" s="15">
        <v>490</v>
      </c>
      <c r="I60" s="15"/>
      <c r="J60" s="29"/>
      <c r="K60" s="109" t="s">
        <v>660</v>
      </c>
    </row>
    <row r="61" spans="1:10" ht="16.5" customHeight="1">
      <c r="A61" s="36"/>
      <c r="B61" s="192"/>
      <c r="C61" s="192"/>
      <c r="D61" s="192"/>
      <c r="E61" s="192"/>
      <c r="F61" s="192"/>
      <c r="G61" s="192"/>
      <c r="H61" s="15"/>
      <c r="I61" s="15"/>
      <c r="J61" s="29"/>
    </row>
    <row r="62" spans="1:10" ht="48" customHeight="1">
      <c r="A62" s="13" t="s">
        <v>230</v>
      </c>
      <c r="B62" s="181" t="s">
        <v>41</v>
      </c>
      <c r="C62" s="181"/>
      <c r="D62" s="181"/>
      <c r="E62" s="181"/>
      <c r="F62" s="181"/>
      <c r="G62" s="181"/>
      <c r="H62" s="15"/>
      <c r="I62" s="14">
        <f>SUM(H63:H65)</f>
        <v>171443</v>
      </c>
      <c r="J62" s="29"/>
    </row>
    <row r="63" spans="1:10" ht="16.5" customHeight="1">
      <c r="A63" s="13"/>
      <c r="B63" s="204"/>
      <c r="C63" s="204"/>
      <c r="D63" s="204"/>
      <c r="E63" s="204"/>
      <c r="F63" s="204"/>
      <c r="G63" s="204"/>
      <c r="H63" s="15"/>
      <c r="I63" s="15"/>
      <c r="J63" s="29"/>
    </row>
    <row r="64" spans="1:11" ht="27.75" customHeight="1">
      <c r="A64" s="13"/>
      <c r="B64" s="188" t="s">
        <v>462</v>
      </c>
      <c r="C64" s="188"/>
      <c r="D64" s="188"/>
      <c r="E64" s="188"/>
      <c r="F64" s="188"/>
      <c r="G64" s="188"/>
      <c r="H64" s="64">
        <v>137154</v>
      </c>
      <c r="I64" s="15"/>
      <c r="J64" s="29"/>
      <c r="K64" s="109" t="s">
        <v>662</v>
      </c>
    </row>
    <row r="65" spans="1:11" ht="18" customHeight="1">
      <c r="A65" s="13"/>
      <c r="B65" s="197" t="s">
        <v>461</v>
      </c>
      <c r="C65" s="197"/>
      <c r="D65" s="197"/>
      <c r="E65" s="197"/>
      <c r="F65" s="197"/>
      <c r="G65" s="197"/>
      <c r="H65" s="64">
        <v>34289</v>
      </c>
      <c r="I65" s="15"/>
      <c r="J65" s="29"/>
      <c r="K65" s="109" t="s">
        <v>344</v>
      </c>
    </row>
    <row r="66" spans="1:10" ht="16.5" customHeight="1">
      <c r="A66" s="36"/>
      <c r="B66" s="168"/>
      <c r="C66" s="168"/>
      <c r="D66" s="168"/>
      <c r="E66" s="168"/>
      <c r="F66" s="168"/>
      <c r="G66" s="168"/>
      <c r="H66" s="15"/>
      <c r="I66" s="15"/>
      <c r="J66" s="29"/>
    </row>
    <row r="67" spans="1:10" ht="16.5" customHeight="1">
      <c r="A67" s="13" t="s">
        <v>812</v>
      </c>
      <c r="B67" s="187" t="s">
        <v>813</v>
      </c>
      <c r="C67" s="187"/>
      <c r="D67" s="187"/>
      <c r="E67" s="187"/>
      <c r="F67" s="187"/>
      <c r="G67" s="187"/>
      <c r="H67" s="15"/>
      <c r="I67" s="26">
        <f>SUM(H69:H70)</f>
        <v>2500</v>
      </c>
      <c r="J67" s="29"/>
    </row>
    <row r="68" spans="1:10" ht="16.5" customHeight="1">
      <c r="A68" s="36"/>
      <c r="B68" s="172"/>
      <c r="C68" s="172"/>
      <c r="D68" s="172"/>
      <c r="E68" s="172"/>
      <c r="F68" s="172"/>
      <c r="G68" s="172"/>
      <c r="H68" s="15"/>
      <c r="J68" s="29"/>
    </row>
    <row r="69" spans="1:12" ht="16.5" customHeight="1">
      <c r="A69" s="36"/>
      <c r="B69" s="193" t="s">
        <v>814</v>
      </c>
      <c r="C69" s="193"/>
      <c r="D69" s="193"/>
      <c r="E69" s="193"/>
      <c r="F69" s="193"/>
      <c r="G69" s="193"/>
      <c r="H69" s="15">
        <v>1500</v>
      </c>
      <c r="I69" s="15"/>
      <c r="J69" s="29"/>
      <c r="K69" s="111">
        <v>4210</v>
      </c>
      <c r="L69" s="114"/>
    </row>
    <row r="70" spans="1:11" ht="16.5" customHeight="1">
      <c r="A70" s="36"/>
      <c r="B70" s="197" t="s">
        <v>64</v>
      </c>
      <c r="C70" s="197"/>
      <c r="D70" s="197"/>
      <c r="E70" s="197"/>
      <c r="F70" s="197"/>
      <c r="G70" s="197"/>
      <c r="H70" s="64">
        <v>1000</v>
      </c>
      <c r="I70" s="15"/>
      <c r="J70" s="29"/>
      <c r="K70" s="114" t="s">
        <v>636</v>
      </c>
    </row>
    <row r="71" spans="1:10" ht="16.5" customHeight="1">
      <c r="A71" s="36"/>
      <c r="B71" s="168"/>
      <c r="C71" s="168"/>
      <c r="D71" s="168"/>
      <c r="E71" s="168"/>
      <c r="F71" s="168"/>
      <c r="G71" s="168"/>
      <c r="H71" s="15"/>
      <c r="I71" s="15"/>
      <c r="J71" s="29"/>
    </row>
    <row r="72" spans="1:10" ht="16.5" customHeight="1">
      <c r="A72" s="36"/>
      <c r="B72" s="168"/>
      <c r="C72" s="168"/>
      <c r="D72" s="168"/>
      <c r="E72" s="168"/>
      <c r="F72" s="168"/>
      <c r="G72" s="168"/>
      <c r="H72" s="15"/>
      <c r="I72" s="15"/>
      <c r="J72" s="29"/>
    </row>
    <row r="73" spans="1:10" ht="16.5" customHeight="1">
      <c r="A73" s="31"/>
      <c r="B73" s="168"/>
      <c r="C73" s="168"/>
      <c r="D73" s="168"/>
      <c r="E73" s="168"/>
      <c r="F73" s="168"/>
      <c r="G73" s="168"/>
      <c r="H73" s="15"/>
      <c r="I73" s="15"/>
      <c r="J73" s="29"/>
    </row>
    <row r="74" spans="1:10" ht="16.5" customHeight="1">
      <c r="A74" s="195" t="s">
        <v>445</v>
      </c>
      <c r="B74" s="195"/>
      <c r="C74" s="195"/>
      <c r="D74" s="195"/>
      <c r="E74" s="195"/>
      <c r="F74" s="195"/>
      <c r="G74" s="195"/>
      <c r="H74" s="15"/>
      <c r="I74" s="15"/>
      <c r="J74" s="29"/>
    </row>
    <row r="75" spans="1:10" ht="16.5" customHeight="1">
      <c r="A75" s="195"/>
      <c r="B75" s="195"/>
      <c r="C75" s="195"/>
      <c r="D75" s="195"/>
      <c r="E75" s="195"/>
      <c r="F75" s="195"/>
      <c r="G75" s="195"/>
      <c r="H75" s="15"/>
      <c r="I75" s="15"/>
      <c r="J75" s="26">
        <f>SUM(I77:I94)</f>
        <v>104020</v>
      </c>
    </row>
    <row r="76" spans="1:9" ht="16.5" customHeight="1">
      <c r="A76" s="31"/>
      <c r="B76" s="172"/>
      <c r="C76" s="172"/>
      <c r="D76" s="172"/>
      <c r="E76" s="172"/>
      <c r="F76" s="172"/>
      <c r="G76" s="172"/>
      <c r="H76" s="15"/>
      <c r="I76" s="15"/>
    </row>
    <row r="77" spans="1:10" ht="16.5" customHeight="1">
      <c r="A77" s="34" t="s">
        <v>770</v>
      </c>
      <c r="B77" s="190" t="s">
        <v>771</v>
      </c>
      <c r="C77" s="190"/>
      <c r="D77" s="190"/>
      <c r="E77" s="190"/>
      <c r="F77" s="190"/>
      <c r="G77" s="190"/>
      <c r="H77" s="15"/>
      <c r="I77" s="15"/>
      <c r="J77" s="29"/>
    </row>
    <row r="78" spans="1:10" ht="16.5" customHeight="1">
      <c r="A78" s="35"/>
      <c r="B78" s="168"/>
      <c r="C78" s="168"/>
      <c r="D78" s="168"/>
      <c r="E78" s="168"/>
      <c r="F78" s="168"/>
      <c r="G78" s="168"/>
      <c r="H78" s="15"/>
      <c r="I78" s="15"/>
      <c r="J78" s="29"/>
    </row>
    <row r="79" spans="1:10" ht="16.5" customHeight="1">
      <c r="A79" s="72">
        <v>60016</v>
      </c>
      <c r="B79" s="205" t="s">
        <v>815</v>
      </c>
      <c r="C79" s="205"/>
      <c r="D79" s="205"/>
      <c r="E79" s="205"/>
      <c r="F79" s="205"/>
      <c r="G79" s="205"/>
      <c r="H79" s="64"/>
      <c r="I79" s="73">
        <f>SUM(H81:H95)</f>
        <v>104020</v>
      </c>
      <c r="J79" s="29"/>
    </row>
    <row r="80" spans="1:10" ht="16.5" customHeight="1">
      <c r="A80" s="36"/>
      <c r="B80" s="172"/>
      <c r="C80" s="172"/>
      <c r="D80" s="172"/>
      <c r="E80" s="172"/>
      <c r="F80" s="172"/>
      <c r="G80" s="172"/>
      <c r="H80" s="15"/>
      <c r="J80" s="29"/>
    </row>
    <row r="81" spans="1:11" ht="16.5" customHeight="1">
      <c r="A81" s="36"/>
      <c r="B81" s="198" t="s">
        <v>65</v>
      </c>
      <c r="C81" s="198"/>
      <c r="D81" s="198"/>
      <c r="E81" s="198"/>
      <c r="F81" s="198"/>
      <c r="G81" s="198"/>
      <c r="H81" s="15">
        <v>29400</v>
      </c>
      <c r="I81" s="15"/>
      <c r="J81" s="29"/>
      <c r="K81" s="109" t="s">
        <v>640</v>
      </c>
    </row>
    <row r="82" spans="1:11" ht="16.5" customHeight="1">
      <c r="A82" s="36"/>
      <c r="B82" s="193" t="s">
        <v>796</v>
      </c>
      <c r="C82" s="193"/>
      <c r="D82" s="193"/>
      <c r="E82" s="193"/>
      <c r="F82" s="193"/>
      <c r="G82" s="193"/>
      <c r="H82" s="15">
        <v>2400</v>
      </c>
      <c r="I82" s="15"/>
      <c r="J82" s="29"/>
      <c r="K82" s="109" t="s">
        <v>642</v>
      </c>
    </row>
    <row r="83" spans="1:11" ht="16.5" customHeight="1">
      <c r="A83" s="36"/>
      <c r="B83" s="193" t="s">
        <v>816</v>
      </c>
      <c r="C83" s="193"/>
      <c r="D83" s="193"/>
      <c r="E83" s="193"/>
      <c r="F83" s="193"/>
      <c r="G83" s="193"/>
      <c r="H83" s="15">
        <v>5440</v>
      </c>
      <c r="I83" s="15"/>
      <c r="J83" s="29"/>
      <c r="K83" s="109" t="s">
        <v>644</v>
      </c>
    </row>
    <row r="84" spans="1:11" ht="16.5" customHeight="1">
      <c r="A84" s="36"/>
      <c r="B84" s="193" t="s">
        <v>817</v>
      </c>
      <c r="C84" s="193"/>
      <c r="D84" s="193"/>
      <c r="E84" s="193"/>
      <c r="F84" s="193"/>
      <c r="G84" s="193"/>
      <c r="H84" s="15">
        <v>780</v>
      </c>
      <c r="I84" s="15"/>
      <c r="J84" s="29"/>
      <c r="K84" s="109" t="s">
        <v>646</v>
      </c>
    </row>
    <row r="85" spans="1:11" ht="16.5" customHeight="1">
      <c r="A85" s="36"/>
      <c r="B85" s="193" t="s">
        <v>799</v>
      </c>
      <c r="C85" s="193"/>
      <c r="D85" s="193"/>
      <c r="E85" s="193"/>
      <c r="F85" s="193"/>
      <c r="G85" s="193"/>
      <c r="H85" s="15">
        <v>1600</v>
      </c>
      <c r="I85" s="15"/>
      <c r="J85" s="29"/>
      <c r="K85" s="109" t="s">
        <v>656</v>
      </c>
    </row>
    <row r="86" spans="1:11" ht="16.5" customHeight="1">
      <c r="A86" s="36"/>
      <c r="B86" s="193" t="s">
        <v>818</v>
      </c>
      <c r="C86" s="193"/>
      <c r="D86" s="193"/>
      <c r="E86" s="193"/>
      <c r="F86" s="193"/>
      <c r="G86" s="193"/>
      <c r="H86" s="15">
        <v>400</v>
      </c>
      <c r="I86" s="15"/>
      <c r="J86" s="29"/>
      <c r="K86" s="113" t="s">
        <v>634</v>
      </c>
    </row>
    <row r="87" spans="1:12" ht="16.5" customHeight="1">
      <c r="A87" s="36"/>
      <c r="B87" s="193" t="s">
        <v>819</v>
      </c>
      <c r="C87" s="193"/>
      <c r="D87" s="193"/>
      <c r="E87" s="193"/>
      <c r="F87" s="193"/>
      <c r="G87" s="193"/>
      <c r="H87" s="15">
        <v>8000</v>
      </c>
      <c r="I87" s="15"/>
      <c r="J87" s="29"/>
      <c r="K87" s="110" t="s">
        <v>351</v>
      </c>
      <c r="L87" s="112" t="s">
        <v>350</v>
      </c>
    </row>
    <row r="88" spans="1:14" ht="16.5" customHeight="1">
      <c r="A88" s="36"/>
      <c r="B88" s="197" t="s">
        <v>820</v>
      </c>
      <c r="C88" s="197"/>
      <c r="D88" s="197"/>
      <c r="E88" s="197"/>
      <c r="F88" s="197"/>
      <c r="G88" s="197"/>
      <c r="H88" s="64">
        <v>19500</v>
      </c>
      <c r="I88" s="15"/>
      <c r="J88" s="29"/>
      <c r="K88" s="110" t="s">
        <v>352</v>
      </c>
      <c r="L88" s="112" t="s">
        <v>353</v>
      </c>
      <c r="N88" s="115">
        <v>4210</v>
      </c>
    </row>
    <row r="89" spans="1:14" ht="16.5" customHeight="1">
      <c r="A89" s="36"/>
      <c r="B89" s="193" t="s">
        <v>503</v>
      </c>
      <c r="C89" s="193"/>
      <c r="D89" s="193"/>
      <c r="E89" s="193"/>
      <c r="F89" s="193"/>
      <c r="G89" s="193"/>
      <c r="H89" s="15">
        <v>2000</v>
      </c>
      <c r="I89" s="15"/>
      <c r="J89" s="29"/>
      <c r="K89" s="111" t="s">
        <v>343</v>
      </c>
      <c r="L89" s="112" t="s">
        <v>342</v>
      </c>
      <c r="N89" s="115">
        <v>400</v>
      </c>
    </row>
    <row r="90" spans="1:14" ht="16.5" customHeight="1">
      <c r="A90" s="36"/>
      <c r="B90" s="193" t="s">
        <v>821</v>
      </c>
      <c r="C90" s="193"/>
      <c r="D90" s="193"/>
      <c r="E90" s="193"/>
      <c r="F90" s="193"/>
      <c r="G90" s="193"/>
      <c r="H90" s="15">
        <v>1000</v>
      </c>
      <c r="I90" s="15"/>
      <c r="J90" s="29"/>
      <c r="K90" s="113" t="s">
        <v>634</v>
      </c>
      <c r="N90" s="115">
        <v>1000</v>
      </c>
    </row>
    <row r="91" spans="1:14" ht="16.5" customHeight="1">
      <c r="A91" s="36"/>
      <c r="B91" s="193" t="s">
        <v>504</v>
      </c>
      <c r="C91" s="193"/>
      <c r="D91" s="193"/>
      <c r="E91" s="193"/>
      <c r="F91" s="193"/>
      <c r="G91" s="193"/>
      <c r="H91" s="15">
        <v>10000</v>
      </c>
      <c r="I91" s="15"/>
      <c r="J91" s="29"/>
      <c r="K91" s="113" t="s">
        <v>634</v>
      </c>
      <c r="N91" s="115">
        <v>1000</v>
      </c>
    </row>
    <row r="92" spans="1:15" ht="16.5" customHeight="1">
      <c r="A92" s="36"/>
      <c r="B92" s="193" t="s">
        <v>66</v>
      </c>
      <c r="C92" s="193"/>
      <c r="D92" s="193"/>
      <c r="E92" s="193"/>
      <c r="F92" s="193"/>
      <c r="G92" s="193"/>
      <c r="H92" s="15">
        <v>6000</v>
      </c>
      <c r="I92" s="15"/>
      <c r="J92" s="29"/>
      <c r="K92" s="113" t="s">
        <v>354</v>
      </c>
      <c r="L92" s="114" t="s">
        <v>342</v>
      </c>
      <c r="N92" s="115">
        <v>10000</v>
      </c>
      <c r="O92" s="1">
        <v>4300</v>
      </c>
    </row>
    <row r="93" spans="1:15" ht="16.5" customHeight="1">
      <c r="A93" s="36"/>
      <c r="B93" s="193" t="s">
        <v>822</v>
      </c>
      <c r="C93" s="193"/>
      <c r="D93" s="193"/>
      <c r="E93" s="193"/>
      <c r="F93" s="193"/>
      <c r="G93" s="193"/>
      <c r="H93" s="15">
        <v>1000</v>
      </c>
      <c r="I93" s="15"/>
      <c r="J93" s="29"/>
      <c r="K93" s="114" t="s">
        <v>636</v>
      </c>
      <c r="N93" s="115">
        <v>5000</v>
      </c>
      <c r="O93" s="1">
        <v>4000</v>
      </c>
    </row>
    <row r="94" spans="1:15" ht="16.5" customHeight="1">
      <c r="A94" s="36"/>
      <c r="B94" s="193" t="s">
        <v>823</v>
      </c>
      <c r="C94" s="193"/>
      <c r="D94" s="193"/>
      <c r="E94" s="193"/>
      <c r="F94" s="193"/>
      <c r="G94" s="193"/>
      <c r="H94" s="15">
        <v>1500</v>
      </c>
      <c r="I94" s="15"/>
      <c r="J94" s="29"/>
      <c r="K94" s="113" t="s">
        <v>634</v>
      </c>
      <c r="N94" s="115">
        <v>1500</v>
      </c>
      <c r="O94" s="1">
        <v>16000</v>
      </c>
    </row>
    <row r="95" spans="1:15" ht="16.5" customHeight="1">
      <c r="A95" s="36"/>
      <c r="B95" s="197" t="s">
        <v>49</v>
      </c>
      <c r="C95" s="197"/>
      <c r="D95" s="197"/>
      <c r="E95" s="197"/>
      <c r="F95" s="197"/>
      <c r="G95" s="197"/>
      <c r="H95" s="64">
        <v>15000</v>
      </c>
      <c r="I95" s="15"/>
      <c r="J95" s="29"/>
      <c r="K95" s="109" t="s">
        <v>658</v>
      </c>
      <c r="O95" s="1">
        <v>1000</v>
      </c>
    </row>
    <row r="96" spans="1:15" ht="16.5" customHeight="1">
      <c r="A96" s="36"/>
      <c r="B96" s="193"/>
      <c r="C96" s="193"/>
      <c r="D96" s="193"/>
      <c r="E96" s="193"/>
      <c r="F96" s="193"/>
      <c r="G96" s="193"/>
      <c r="H96" s="15"/>
      <c r="I96" s="15"/>
      <c r="J96" s="29"/>
      <c r="O96" s="1">
        <v>1000</v>
      </c>
    </row>
    <row r="97" spans="1:15" ht="16.5" customHeight="1">
      <c r="A97" s="195" t="s">
        <v>824</v>
      </c>
      <c r="B97" s="195"/>
      <c r="C97" s="195"/>
      <c r="D97" s="195"/>
      <c r="E97" s="195"/>
      <c r="F97" s="195"/>
      <c r="G97" s="195"/>
      <c r="H97" s="15"/>
      <c r="I97" s="15"/>
      <c r="J97" s="29"/>
      <c r="O97" s="1">
        <v>1000</v>
      </c>
    </row>
    <row r="98" spans="1:10" ht="16.5" customHeight="1">
      <c r="A98" s="195"/>
      <c r="B98" s="195"/>
      <c r="C98" s="195"/>
      <c r="D98" s="195"/>
      <c r="E98" s="195"/>
      <c r="F98" s="195"/>
      <c r="G98" s="195"/>
      <c r="H98" s="15"/>
      <c r="I98" s="15"/>
      <c r="J98" s="26">
        <f>SUM(I99:I103)</f>
        <v>29800</v>
      </c>
    </row>
    <row r="99" spans="1:9" ht="16.5" customHeight="1">
      <c r="A99" s="36"/>
      <c r="B99" s="172"/>
      <c r="C99" s="172"/>
      <c r="D99" s="172"/>
      <c r="E99" s="172"/>
      <c r="F99" s="172"/>
      <c r="G99" s="172"/>
      <c r="H99" s="15"/>
      <c r="I99" s="15"/>
    </row>
    <row r="100" spans="1:10" ht="16.5" customHeight="1">
      <c r="A100" s="34" t="s">
        <v>770</v>
      </c>
      <c r="B100" s="190" t="s">
        <v>771</v>
      </c>
      <c r="C100" s="190"/>
      <c r="D100" s="190"/>
      <c r="E100" s="190"/>
      <c r="F100" s="190"/>
      <c r="G100" s="190"/>
      <c r="H100" s="15"/>
      <c r="I100" s="15"/>
      <c r="J100" s="29"/>
    </row>
    <row r="101" spans="1:10" ht="16.5" customHeight="1">
      <c r="A101" s="36"/>
      <c r="B101" s="193"/>
      <c r="C101" s="193"/>
      <c r="D101" s="193"/>
      <c r="E101" s="193"/>
      <c r="F101" s="193"/>
      <c r="G101" s="193"/>
      <c r="H101" s="15"/>
      <c r="I101" s="15"/>
      <c r="J101" s="29"/>
    </row>
    <row r="102" spans="1:10" ht="16.5" customHeight="1">
      <c r="A102" s="12">
        <v>63095</v>
      </c>
      <c r="B102" s="187" t="s">
        <v>813</v>
      </c>
      <c r="C102" s="187"/>
      <c r="D102" s="187"/>
      <c r="E102" s="187"/>
      <c r="F102" s="187"/>
      <c r="G102" s="187"/>
      <c r="H102" s="15"/>
      <c r="I102" s="26">
        <f>SUM(H104:H108)</f>
        <v>29800</v>
      </c>
      <c r="J102" s="29"/>
    </row>
    <row r="103" spans="1:10" ht="16.5" customHeight="1">
      <c r="A103" s="36"/>
      <c r="B103" s="172"/>
      <c r="C103" s="172"/>
      <c r="D103" s="172"/>
      <c r="E103" s="172"/>
      <c r="F103" s="172"/>
      <c r="G103" s="172"/>
      <c r="H103" s="15"/>
      <c r="J103" s="29"/>
    </row>
    <row r="104" spans="1:15" ht="16.5" customHeight="1">
      <c r="A104" s="36"/>
      <c r="B104" s="193" t="s">
        <v>463</v>
      </c>
      <c r="C104" s="193"/>
      <c r="D104" s="193"/>
      <c r="E104" s="193"/>
      <c r="F104" s="193"/>
      <c r="G104" s="193"/>
      <c r="H104" s="15">
        <v>800</v>
      </c>
      <c r="I104" s="15"/>
      <c r="J104" s="29"/>
      <c r="K104" s="112">
        <v>4300</v>
      </c>
      <c r="N104" s="115">
        <v>4210</v>
      </c>
      <c r="O104" s="1">
        <v>43000</v>
      </c>
    </row>
    <row r="105" spans="1:15" ht="30" customHeight="1">
      <c r="A105" s="36"/>
      <c r="B105" s="198" t="s">
        <v>69</v>
      </c>
      <c r="C105" s="198"/>
      <c r="D105" s="198"/>
      <c r="E105" s="198"/>
      <c r="F105" s="198"/>
      <c r="G105" s="198"/>
      <c r="H105" s="15">
        <v>5000</v>
      </c>
      <c r="I105" s="15"/>
      <c r="J105" s="29"/>
      <c r="K105" s="111" t="s">
        <v>356</v>
      </c>
      <c r="L105" s="112" t="s">
        <v>342</v>
      </c>
      <c r="N105" s="115">
        <v>4000</v>
      </c>
      <c r="O105" s="1">
        <v>800</v>
      </c>
    </row>
    <row r="106" spans="1:15" ht="15.75" customHeight="1">
      <c r="A106" s="36"/>
      <c r="B106" s="198" t="s">
        <v>68</v>
      </c>
      <c r="C106" s="198"/>
      <c r="D106" s="198"/>
      <c r="E106" s="198"/>
      <c r="F106" s="198"/>
      <c r="G106" s="198"/>
      <c r="H106" s="15">
        <v>10000</v>
      </c>
      <c r="I106" s="15"/>
      <c r="J106" s="29"/>
      <c r="K106" s="111" t="s">
        <v>358</v>
      </c>
      <c r="L106" s="112" t="s">
        <v>359</v>
      </c>
      <c r="N106" s="115">
        <v>7000</v>
      </c>
      <c r="O106" s="1">
        <v>1000</v>
      </c>
    </row>
    <row r="107" spans="1:15" ht="15.75" customHeight="1">
      <c r="A107" s="36"/>
      <c r="B107" s="198" t="s">
        <v>108</v>
      </c>
      <c r="C107" s="198"/>
      <c r="D107" s="198"/>
      <c r="E107" s="198"/>
      <c r="F107" s="198"/>
      <c r="G107" s="198"/>
      <c r="H107" s="15">
        <v>12000</v>
      </c>
      <c r="I107" s="15"/>
      <c r="J107" s="29"/>
      <c r="K107" s="111" t="s">
        <v>355</v>
      </c>
      <c r="L107" s="112" t="s">
        <v>357</v>
      </c>
      <c r="N107" s="115">
        <v>10000</v>
      </c>
      <c r="O107" s="1">
        <v>3000</v>
      </c>
    </row>
    <row r="108" spans="1:15" ht="16.5" customHeight="1">
      <c r="A108" s="36"/>
      <c r="B108" s="193" t="s">
        <v>67</v>
      </c>
      <c r="C108" s="206"/>
      <c r="D108" s="206"/>
      <c r="E108" s="206"/>
      <c r="F108" s="206"/>
      <c r="G108" s="206"/>
      <c r="H108" s="15">
        <v>2000</v>
      </c>
      <c r="I108" s="15"/>
      <c r="J108" s="29"/>
      <c r="K108" s="112">
        <v>4300</v>
      </c>
      <c r="O108" s="1">
        <v>2000</v>
      </c>
    </row>
    <row r="109" spans="1:15" ht="16.5" customHeight="1">
      <c r="A109" s="36"/>
      <c r="B109" s="193"/>
      <c r="C109" s="193"/>
      <c r="D109" s="193"/>
      <c r="E109" s="193"/>
      <c r="F109" s="193"/>
      <c r="G109" s="193"/>
      <c r="H109" s="15"/>
      <c r="I109" s="15"/>
      <c r="J109" s="29"/>
      <c r="O109" s="1">
        <v>2000</v>
      </c>
    </row>
    <row r="110" spans="1:10" ht="16.5" customHeight="1">
      <c r="A110" s="36"/>
      <c r="B110" s="193"/>
      <c r="C110" s="193"/>
      <c r="D110" s="193"/>
      <c r="E110" s="193"/>
      <c r="F110" s="193"/>
      <c r="G110" s="193"/>
      <c r="H110" s="15"/>
      <c r="I110" s="15"/>
      <c r="J110" s="29"/>
    </row>
    <row r="111" spans="1:10" ht="16.5" customHeight="1">
      <c r="A111" s="195" t="s">
        <v>42</v>
      </c>
      <c r="B111" s="195"/>
      <c r="C111" s="195"/>
      <c r="D111" s="195"/>
      <c r="E111" s="195"/>
      <c r="F111" s="195"/>
      <c r="G111" s="195"/>
      <c r="H111" s="15"/>
      <c r="I111" s="15"/>
      <c r="J111" s="29"/>
    </row>
    <row r="112" spans="1:10" ht="16.5" customHeight="1">
      <c r="A112" s="195"/>
      <c r="B112" s="195"/>
      <c r="C112" s="195"/>
      <c r="D112" s="195"/>
      <c r="E112" s="195"/>
      <c r="F112" s="195"/>
      <c r="G112" s="195"/>
      <c r="H112" s="15"/>
      <c r="I112" s="15"/>
      <c r="J112" s="26">
        <f>SUM(I114:I133)</f>
        <v>67500</v>
      </c>
    </row>
    <row r="113" spans="1:9" ht="16.5" customHeight="1">
      <c r="A113" s="22"/>
      <c r="B113" s="172"/>
      <c r="C113" s="172"/>
      <c r="D113" s="172"/>
      <c r="E113" s="172"/>
      <c r="F113" s="172"/>
      <c r="G113" s="172"/>
      <c r="H113" s="15"/>
      <c r="I113" s="15"/>
    </row>
    <row r="114" spans="1:10" ht="16.5" customHeight="1">
      <c r="A114" s="34" t="s">
        <v>770</v>
      </c>
      <c r="B114" s="190" t="s">
        <v>771</v>
      </c>
      <c r="C114" s="190"/>
      <c r="D114" s="190"/>
      <c r="E114" s="190"/>
      <c r="F114" s="190"/>
      <c r="G114" s="190"/>
      <c r="H114" s="15"/>
      <c r="I114" s="15"/>
      <c r="J114" s="29"/>
    </row>
    <row r="115" spans="1:10" ht="16.5" customHeight="1">
      <c r="A115" s="36"/>
      <c r="B115" s="193"/>
      <c r="C115" s="193"/>
      <c r="D115" s="193"/>
      <c r="E115" s="193"/>
      <c r="F115" s="193"/>
      <c r="G115" s="193"/>
      <c r="H115" s="15"/>
      <c r="I115" s="15"/>
      <c r="J115" s="29"/>
    </row>
    <row r="116" spans="1:10" ht="16.5" customHeight="1">
      <c r="A116" s="12">
        <v>70005</v>
      </c>
      <c r="B116" s="187" t="s">
        <v>826</v>
      </c>
      <c r="C116" s="187"/>
      <c r="D116" s="187"/>
      <c r="E116" s="187"/>
      <c r="F116" s="187"/>
      <c r="G116" s="187"/>
      <c r="H116" s="15"/>
      <c r="I116" s="26">
        <f>SUM(H118:H123)</f>
        <v>13500</v>
      </c>
      <c r="J116" s="29"/>
    </row>
    <row r="117" spans="1:10" ht="16.5" customHeight="1">
      <c r="A117" s="36"/>
      <c r="B117" s="172"/>
      <c r="C117" s="172"/>
      <c r="D117" s="172"/>
      <c r="E117" s="172"/>
      <c r="F117" s="172"/>
      <c r="G117" s="172"/>
      <c r="H117" s="15"/>
      <c r="J117" s="29"/>
    </row>
    <row r="118" spans="1:11" ht="16.5" customHeight="1">
      <c r="A118" s="36"/>
      <c r="B118" s="193" t="s">
        <v>827</v>
      </c>
      <c r="C118" s="193"/>
      <c r="D118" s="193"/>
      <c r="E118" s="193"/>
      <c r="F118" s="193"/>
      <c r="G118" s="193"/>
      <c r="H118" s="15">
        <v>2500</v>
      </c>
      <c r="I118" s="15"/>
      <c r="J118" s="29"/>
      <c r="K118" s="112">
        <v>4300</v>
      </c>
    </row>
    <row r="119" spans="1:12" ht="16.5" customHeight="1">
      <c r="A119" s="36"/>
      <c r="B119" s="193" t="s">
        <v>205</v>
      </c>
      <c r="C119" s="193"/>
      <c r="D119" s="193"/>
      <c r="E119" s="193"/>
      <c r="F119" s="193"/>
      <c r="G119" s="193"/>
      <c r="H119" s="15">
        <v>2500</v>
      </c>
      <c r="I119" s="15"/>
      <c r="J119" s="29"/>
      <c r="K119" s="111">
        <v>4210</v>
      </c>
      <c r="L119" s="112"/>
    </row>
    <row r="120" spans="1:11" ht="16.5" customHeight="1">
      <c r="A120" s="36"/>
      <c r="B120" s="193" t="s">
        <v>828</v>
      </c>
      <c r="C120" s="193"/>
      <c r="D120" s="193"/>
      <c r="E120" s="193"/>
      <c r="F120" s="193"/>
      <c r="G120" s="193"/>
      <c r="H120" s="15">
        <v>500</v>
      </c>
      <c r="I120" s="15"/>
      <c r="J120" s="29"/>
      <c r="K120" s="112">
        <v>4300</v>
      </c>
    </row>
    <row r="121" spans="1:11" ht="16.5" customHeight="1">
      <c r="A121" s="36"/>
      <c r="B121" s="193" t="s">
        <v>829</v>
      </c>
      <c r="C121" s="193"/>
      <c r="D121" s="193"/>
      <c r="E121" s="193"/>
      <c r="F121" s="193"/>
      <c r="G121" s="193"/>
      <c r="H121" s="15">
        <v>5000</v>
      </c>
      <c r="I121" s="15"/>
      <c r="J121" s="29"/>
      <c r="K121" s="112">
        <v>4300</v>
      </c>
    </row>
    <row r="122" spans="1:12" ht="16.5" customHeight="1">
      <c r="A122" s="36"/>
      <c r="B122" s="193" t="s">
        <v>831</v>
      </c>
      <c r="C122" s="193"/>
      <c r="D122" s="193"/>
      <c r="E122" s="193"/>
      <c r="F122" s="193"/>
      <c r="G122" s="193"/>
      <c r="H122" s="15">
        <v>1000</v>
      </c>
      <c r="I122" s="15"/>
      <c r="J122" s="29"/>
      <c r="K122" s="111">
        <v>4210</v>
      </c>
      <c r="L122" s="112"/>
    </row>
    <row r="123" spans="1:11" ht="16.5" customHeight="1">
      <c r="A123" s="36"/>
      <c r="B123" s="193" t="s">
        <v>830</v>
      </c>
      <c r="C123" s="193"/>
      <c r="D123" s="193"/>
      <c r="E123" s="193"/>
      <c r="F123" s="193"/>
      <c r="G123" s="193"/>
      <c r="H123" s="15">
        <v>2000</v>
      </c>
      <c r="I123" s="15"/>
      <c r="J123" s="29"/>
      <c r="K123" s="109" t="s">
        <v>667</v>
      </c>
    </row>
    <row r="124" spans="1:10" ht="16.5" customHeight="1">
      <c r="A124" s="36"/>
      <c r="B124" s="192"/>
      <c r="C124" s="192"/>
      <c r="D124" s="192"/>
      <c r="E124" s="192"/>
      <c r="F124" s="192"/>
      <c r="G124" s="192"/>
      <c r="H124" s="15"/>
      <c r="I124" s="15"/>
      <c r="J124" s="29"/>
    </row>
    <row r="125" spans="1:10" ht="16.5" customHeight="1">
      <c r="A125" s="12">
        <v>70095</v>
      </c>
      <c r="B125" s="187" t="s">
        <v>813</v>
      </c>
      <c r="C125" s="187"/>
      <c r="D125" s="187"/>
      <c r="E125" s="187"/>
      <c r="F125" s="187"/>
      <c r="G125" s="187"/>
      <c r="H125" s="15"/>
      <c r="I125" s="26">
        <f>SUM(H127:H138)</f>
        <v>54000</v>
      </c>
      <c r="J125" s="29"/>
    </row>
    <row r="126" spans="1:10" ht="16.5" customHeight="1">
      <c r="A126" s="36"/>
      <c r="B126" s="172"/>
      <c r="C126" s="172"/>
      <c r="D126" s="172"/>
      <c r="E126" s="172"/>
      <c r="F126" s="172"/>
      <c r="G126" s="172"/>
      <c r="H126" s="15"/>
      <c r="J126" s="29"/>
    </row>
    <row r="127" spans="1:12" ht="27" customHeight="1">
      <c r="A127" s="36"/>
      <c r="B127" s="203" t="s">
        <v>786</v>
      </c>
      <c r="C127" s="198"/>
      <c r="D127" s="198"/>
      <c r="E127" s="198"/>
      <c r="F127" s="198"/>
      <c r="G127" s="198"/>
      <c r="H127" s="15">
        <v>3000</v>
      </c>
      <c r="I127" s="15"/>
      <c r="J127" s="29"/>
      <c r="K127" s="111" t="s">
        <v>360</v>
      </c>
      <c r="L127" s="110" t="s">
        <v>361</v>
      </c>
    </row>
    <row r="128" spans="1:13" ht="28.5" customHeight="1">
      <c r="A128" s="36"/>
      <c r="B128" s="198" t="s">
        <v>174</v>
      </c>
      <c r="C128" s="198"/>
      <c r="D128" s="198"/>
      <c r="E128" s="198"/>
      <c r="F128" s="198"/>
      <c r="G128" s="198"/>
      <c r="H128" s="15">
        <v>4000</v>
      </c>
      <c r="I128" s="15"/>
      <c r="J128" s="29"/>
      <c r="K128" s="112">
        <v>4300</v>
      </c>
      <c r="M128" s="115">
        <v>4210</v>
      </c>
    </row>
    <row r="129" spans="1:13" ht="28.5" customHeight="1">
      <c r="A129" s="36"/>
      <c r="B129" s="198" t="s">
        <v>781</v>
      </c>
      <c r="C129" s="198"/>
      <c r="D129" s="198"/>
      <c r="E129" s="198"/>
      <c r="F129" s="198"/>
      <c r="G129" s="198"/>
      <c r="H129" s="15">
        <v>4000</v>
      </c>
      <c r="I129" s="15"/>
      <c r="J129" s="29"/>
      <c r="K129" s="111">
        <v>4210</v>
      </c>
      <c r="M129" s="115">
        <v>2500</v>
      </c>
    </row>
    <row r="130" spans="1:13" ht="27" customHeight="1">
      <c r="A130" s="36"/>
      <c r="B130" s="198" t="s">
        <v>383</v>
      </c>
      <c r="C130" s="198"/>
      <c r="D130" s="198"/>
      <c r="E130" s="198"/>
      <c r="F130" s="198"/>
      <c r="G130" s="198"/>
      <c r="H130" s="15">
        <v>1600</v>
      </c>
      <c r="I130" s="15"/>
      <c r="J130" s="29"/>
      <c r="K130" s="110">
        <v>4170</v>
      </c>
      <c r="M130" s="115">
        <v>4000</v>
      </c>
    </row>
    <row r="131" spans="1:13" ht="30" customHeight="1">
      <c r="A131" s="36"/>
      <c r="B131" s="198" t="s">
        <v>34</v>
      </c>
      <c r="C131" s="198"/>
      <c r="D131" s="198"/>
      <c r="E131" s="198"/>
      <c r="F131" s="198"/>
      <c r="G131" s="198"/>
      <c r="H131" s="15">
        <v>1500</v>
      </c>
      <c r="I131" s="15"/>
      <c r="J131" s="29"/>
      <c r="K131" s="109" t="s">
        <v>652</v>
      </c>
      <c r="M131" s="115">
        <v>1800</v>
      </c>
    </row>
    <row r="132" spans="1:11" ht="16.5" customHeight="1">
      <c r="A132" s="36"/>
      <c r="B132" s="193" t="s">
        <v>833</v>
      </c>
      <c r="C132" s="193"/>
      <c r="D132" s="193"/>
      <c r="E132" s="193"/>
      <c r="F132" s="193"/>
      <c r="G132" s="193"/>
      <c r="H132" s="15">
        <v>600</v>
      </c>
      <c r="I132" s="15"/>
      <c r="J132" s="29"/>
      <c r="K132" s="109" t="s">
        <v>654</v>
      </c>
    </row>
    <row r="133" spans="1:11" ht="16.5" customHeight="1">
      <c r="A133" s="36"/>
      <c r="B133" s="193" t="s">
        <v>438</v>
      </c>
      <c r="C133" s="193"/>
      <c r="D133" s="193"/>
      <c r="E133" s="193"/>
      <c r="F133" s="193"/>
      <c r="G133" s="193"/>
      <c r="H133" s="15">
        <v>28000</v>
      </c>
      <c r="I133" s="15"/>
      <c r="J133" s="29"/>
      <c r="K133" s="109" t="s">
        <v>640</v>
      </c>
    </row>
    <row r="134" spans="1:11" ht="16.5" customHeight="1">
      <c r="A134" s="36"/>
      <c r="B134" s="193" t="s">
        <v>816</v>
      </c>
      <c r="C134" s="193"/>
      <c r="D134" s="193"/>
      <c r="E134" s="193"/>
      <c r="F134" s="193"/>
      <c r="G134" s="193"/>
      <c r="H134" s="15">
        <v>4800</v>
      </c>
      <c r="I134" s="15"/>
      <c r="J134" s="29"/>
      <c r="K134" s="109" t="s">
        <v>644</v>
      </c>
    </row>
    <row r="135" spans="1:11" ht="16.5" customHeight="1">
      <c r="A135" s="36"/>
      <c r="B135" s="193" t="s">
        <v>817</v>
      </c>
      <c r="C135" s="193"/>
      <c r="D135" s="193"/>
      <c r="E135" s="193"/>
      <c r="F135" s="193"/>
      <c r="G135" s="193"/>
      <c r="H135" s="15">
        <v>700</v>
      </c>
      <c r="I135" s="15"/>
      <c r="J135" s="29"/>
      <c r="K135" s="109" t="s">
        <v>646</v>
      </c>
    </row>
    <row r="136" spans="1:11" ht="16.5" customHeight="1">
      <c r="A136" s="36"/>
      <c r="B136" s="193" t="s">
        <v>787</v>
      </c>
      <c r="C136" s="193"/>
      <c r="D136" s="193"/>
      <c r="E136" s="193"/>
      <c r="F136" s="193"/>
      <c r="G136" s="193"/>
      <c r="H136" s="15">
        <v>1000</v>
      </c>
      <c r="I136" s="15"/>
      <c r="J136" s="29"/>
      <c r="K136" s="109" t="s">
        <v>638</v>
      </c>
    </row>
    <row r="137" spans="1:11" ht="16.5" customHeight="1">
      <c r="A137" s="36"/>
      <c r="B137" s="193" t="s">
        <v>799</v>
      </c>
      <c r="C137" s="193"/>
      <c r="D137" s="193"/>
      <c r="E137" s="193"/>
      <c r="F137" s="193"/>
      <c r="G137" s="193"/>
      <c r="H137" s="15">
        <v>3000</v>
      </c>
      <c r="I137" s="15"/>
      <c r="J137" s="29"/>
      <c r="K137" s="109" t="s">
        <v>656</v>
      </c>
    </row>
    <row r="138" spans="1:11" ht="16.5" customHeight="1">
      <c r="A138" s="36"/>
      <c r="B138" s="193" t="s">
        <v>836</v>
      </c>
      <c r="C138" s="193"/>
      <c r="D138" s="193"/>
      <c r="E138" s="193"/>
      <c r="F138" s="193"/>
      <c r="G138" s="193"/>
      <c r="H138" s="15">
        <v>1800</v>
      </c>
      <c r="I138" s="15"/>
      <c r="J138" s="29"/>
      <c r="K138" s="113" t="s">
        <v>634</v>
      </c>
    </row>
    <row r="139" spans="1:10" ht="16.5" customHeight="1">
      <c r="A139" s="36"/>
      <c r="B139" s="192"/>
      <c r="C139" s="192"/>
      <c r="D139" s="192"/>
      <c r="E139" s="192"/>
      <c r="F139" s="192"/>
      <c r="G139" s="192"/>
      <c r="H139" s="15"/>
      <c r="I139" s="15"/>
      <c r="J139" s="29"/>
    </row>
    <row r="140" spans="1:10" ht="16.5" customHeight="1">
      <c r="A140" s="195" t="s">
        <v>470</v>
      </c>
      <c r="B140" s="195"/>
      <c r="C140" s="195"/>
      <c r="D140" s="195"/>
      <c r="E140" s="195"/>
      <c r="F140" s="195"/>
      <c r="G140" s="195"/>
      <c r="H140" s="15"/>
      <c r="I140" s="15"/>
      <c r="J140" s="29"/>
    </row>
    <row r="141" spans="1:10" ht="16.5" customHeight="1">
      <c r="A141" s="195"/>
      <c r="B141" s="195"/>
      <c r="C141" s="195"/>
      <c r="D141" s="195"/>
      <c r="E141" s="195"/>
      <c r="F141" s="195"/>
      <c r="G141" s="195"/>
      <c r="H141" s="15"/>
      <c r="I141" s="15"/>
      <c r="J141" s="26">
        <f>SUM(I143:I155)</f>
        <v>156450</v>
      </c>
    </row>
    <row r="142" spans="1:9" ht="16.5" customHeight="1">
      <c r="A142" s="22"/>
      <c r="B142" s="172"/>
      <c r="C142" s="172"/>
      <c r="D142" s="172"/>
      <c r="E142" s="172"/>
      <c r="F142" s="172"/>
      <c r="G142" s="172"/>
      <c r="H142" s="15"/>
      <c r="I142" s="15"/>
    </row>
    <row r="143" spans="1:10" ht="16.5" customHeight="1">
      <c r="A143" s="34" t="s">
        <v>770</v>
      </c>
      <c r="B143" s="190" t="s">
        <v>771</v>
      </c>
      <c r="C143" s="190"/>
      <c r="D143" s="190"/>
      <c r="E143" s="190"/>
      <c r="F143" s="190"/>
      <c r="G143" s="190"/>
      <c r="H143" s="15"/>
      <c r="I143" s="15"/>
      <c r="J143" s="29"/>
    </row>
    <row r="144" spans="1:10" ht="16.5" customHeight="1">
      <c r="A144" s="36"/>
      <c r="B144" s="193"/>
      <c r="C144" s="193"/>
      <c r="D144" s="193"/>
      <c r="E144" s="193"/>
      <c r="F144" s="193"/>
      <c r="G144" s="193"/>
      <c r="H144" s="15"/>
      <c r="I144" s="15"/>
      <c r="J144" s="29"/>
    </row>
    <row r="145" spans="1:10" ht="16.5" customHeight="1">
      <c r="A145" s="12">
        <v>71003</v>
      </c>
      <c r="B145" s="187" t="s">
        <v>837</v>
      </c>
      <c r="C145" s="187"/>
      <c r="D145" s="187"/>
      <c r="E145" s="187"/>
      <c r="F145" s="187"/>
      <c r="G145" s="187"/>
      <c r="H145" s="15"/>
      <c r="I145" s="26">
        <f>SUM(H147:H151)</f>
        <v>155000</v>
      </c>
      <c r="J145" s="29"/>
    </row>
    <row r="146" spans="1:10" ht="16.5" customHeight="1">
      <c r="A146" s="12"/>
      <c r="B146" s="172"/>
      <c r="C146" s="172"/>
      <c r="D146" s="172"/>
      <c r="E146" s="172"/>
      <c r="F146" s="172"/>
      <c r="G146" s="172"/>
      <c r="H146" s="15"/>
      <c r="J146" s="29"/>
    </row>
    <row r="147" spans="1:11" ht="27" customHeight="1">
      <c r="A147" s="36"/>
      <c r="B147" s="198" t="s">
        <v>782</v>
      </c>
      <c r="C147" s="198"/>
      <c r="D147" s="198"/>
      <c r="E147" s="198"/>
      <c r="F147" s="198"/>
      <c r="G147" s="198"/>
      <c r="H147" s="15">
        <v>61000</v>
      </c>
      <c r="I147" s="15"/>
      <c r="J147" s="29"/>
      <c r="K147" s="112">
        <v>4300</v>
      </c>
    </row>
    <row r="148" spans="1:11" ht="26.25" customHeight="1">
      <c r="A148" s="36"/>
      <c r="B148" s="198" t="s">
        <v>393</v>
      </c>
      <c r="C148" s="198"/>
      <c r="D148" s="198"/>
      <c r="E148" s="198"/>
      <c r="F148" s="198"/>
      <c r="G148" s="198"/>
      <c r="H148" s="15">
        <v>50000</v>
      </c>
      <c r="I148" s="15"/>
      <c r="J148" s="29"/>
      <c r="K148" s="112">
        <v>4300</v>
      </c>
    </row>
    <row r="149" spans="1:11" ht="28.5" customHeight="1">
      <c r="A149" s="36"/>
      <c r="B149" s="198" t="s">
        <v>783</v>
      </c>
      <c r="C149" s="198"/>
      <c r="D149" s="198"/>
      <c r="E149" s="198"/>
      <c r="F149" s="198"/>
      <c r="G149" s="198"/>
      <c r="H149" s="15">
        <v>20000</v>
      </c>
      <c r="I149" s="15"/>
      <c r="J149" s="29"/>
      <c r="K149" s="112">
        <v>4300</v>
      </c>
    </row>
    <row r="150" spans="1:11" ht="27.75" customHeight="1">
      <c r="A150" s="36"/>
      <c r="B150" s="198" t="s">
        <v>35</v>
      </c>
      <c r="C150" s="198"/>
      <c r="D150" s="198"/>
      <c r="E150" s="198"/>
      <c r="F150" s="198"/>
      <c r="G150" s="198"/>
      <c r="H150" s="15">
        <v>6000</v>
      </c>
      <c r="I150" s="15"/>
      <c r="J150" s="29"/>
      <c r="K150" s="112">
        <v>4300</v>
      </c>
    </row>
    <row r="151" spans="1:12" ht="15.75" customHeight="1">
      <c r="A151" s="36"/>
      <c r="B151" s="198" t="s">
        <v>392</v>
      </c>
      <c r="C151" s="198"/>
      <c r="D151" s="198"/>
      <c r="E151" s="198"/>
      <c r="F151" s="198"/>
      <c r="G151" s="198"/>
      <c r="H151" s="15">
        <v>18000</v>
      </c>
      <c r="I151" s="15"/>
      <c r="J151" s="29"/>
      <c r="K151" s="113" t="s">
        <v>343</v>
      </c>
      <c r="L151" s="112" t="s">
        <v>362</v>
      </c>
    </row>
    <row r="152" spans="1:10" ht="16.5" customHeight="1">
      <c r="A152" s="35"/>
      <c r="B152" s="198" t="s">
        <v>29</v>
      </c>
      <c r="C152" s="198"/>
      <c r="D152" s="198"/>
      <c r="E152" s="198"/>
      <c r="F152" s="198"/>
      <c r="G152" s="198"/>
      <c r="H152" s="29"/>
      <c r="I152" s="15"/>
      <c r="J152" s="29"/>
    </row>
    <row r="153" spans="1:10" ht="16.5" customHeight="1">
      <c r="A153" s="35"/>
      <c r="B153" s="167"/>
      <c r="C153" s="167"/>
      <c r="D153" s="167"/>
      <c r="E153" s="167"/>
      <c r="F153" s="167"/>
      <c r="G153" s="167"/>
      <c r="H153" s="29"/>
      <c r="I153" s="15"/>
      <c r="J153" s="29"/>
    </row>
    <row r="154" spans="1:10" ht="16.5" customHeight="1">
      <c r="A154" s="50">
        <v>71035</v>
      </c>
      <c r="B154" s="207" t="s">
        <v>402</v>
      </c>
      <c r="C154" s="207"/>
      <c r="D154" s="207"/>
      <c r="E154" s="207"/>
      <c r="F154" s="207"/>
      <c r="G154" s="207"/>
      <c r="H154" s="29"/>
      <c r="I154" s="51">
        <f>SUM(H156:H157)</f>
        <v>1450</v>
      </c>
      <c r="J154" s="29"/>
    </row>
    <row r="155" spans="1:10" ht="16.5" customHeight="1">
      <c r="A155" s="35"/>
      <c r="B155" s="167"/>
      <c r="C155" s="167"/>
      <c r="D155" s="167"/>
      <c r="E155" s="167"/>
      <c r="F155" s="167"/>
      <c r="G155" s="167"/>
      <c r="H155" s="29"/>
      <c r="I155" s="15"/>
      <c r="J155" s="29"/>
    </row>
    <row r="156" spans="1:11" ht="16.5" customHeight="1">
      <c r="A156" s="36"/>
      <c r="B156" s="193" t="s">
        <v>109</v>
      </c>
      <c r="C156" s="193"/>
      <c r="D156" s="193"/>
      <c r="E156" s="193"/>
      <c r="F156" s="193"/>
      <c r="G156" s="193"/>
      <c r="H156" s="15">
        <v>500</v>
      </c>
      <c r="I156" s="15"/>
      <c r="J156" s="29"/>
      <c r="K156" s="113" t="s">
        <v>634</v>
      </c>
    </row>
    <row r="157" spans="1:12" ht="16.5" customHeight="1">
      <c r="A157" s="36"/>
      <c r="B157" s="193" t="s">
        <v>192</v>
      </c>
      <c r="C157" s="193"/>
      <c r="D157" s="193"/>
      <c r="E157" s="193"/>
      <c r="F157" s="193"/>
      <c r="G157" s="193"/>
      <c r="H157" s="15">
        <v>950</v>
      </c>
      <c r="I157" s="15"/>
      <c r="J157" s="29"/>
      <c r="K157" s="113" t="s">
        <v>363</v>
      </c>
      <c r="L157" s="112" t="s">
        <v>364</v>
      </c>
    </row>
    <row r="158" spans="1:10" ht="16.5" customHeight="1">
      <c r="A158" s="36"/>
      <c r="B158" s="192"/>
      <c r="C158" s="192"/>
      <c r="D158" s="192"/>
      <c r="E158" s="192"/>
      <c r="F158" s="192"/>
      <c r="G158" s="192"/>
      <c r="H158" s="15"/>
      <c r="I158" s="15"/>
      <c r="J158" s="29"/>
    </row>
    <row r="159" spans="1:10" ht="16.5" customHeight="1">
      <c r="A159" s="36"/>
      <c r="B159" s="192"/>
      <c r="C159" s="192"/>
      <c r="D159" s="192"/>
      <c r="E159" s="192"/>
      <c r="F159" s="192"/>
      <c r="G159" s="192"/>
      <c r="H159" s="15"/>
      <c r="I159" s="15"/>
      <c r="J159" s="29"/>
    </row>
    <row r="160" spans="1:10" ht="16.5" customHeight="1">
      <c r="A160" s="36"/>
      <c r="B160" s="193"/>
      <c r="C160" s="193"/>
      <c r="D160" s="193"/>
      <c r="E160" s="193"/>
      <c r="F160" s="193"/>
      <c r="G160" s="193"/>
      <c r="H160" s="15"/>
      <c r="I160" s="15"/>
      <c r="J160" s="29"/>
    </row>
    <row r="161" spans="1:10" ht="16.5" customHeight="1">
      <c r="A161" s="195" t="s">
        <v>471</v>
      </c>
      <c r="B161" s="195"/>
      <c r="C161" s="195"/>
      <c r="D161" s="195"/>
      <c r="E161" s="195"/>
      <c r="F161" s="195"/>
      <c r="G161" s="195"/>
      <c r="H161" s="15"/>
      <c r="I161" s="15"/>
      <c r="J161" s="29"/>
    </row>
    <row r="162" spans="1:10" ht="16.5" customHeight="1">
      <c r="A162" s="195"/>
      <c r="B162" s="195"/>
      <c r="C162" s="195"/>
      <c r="D162" s="195"/>
      <c r="E162" s="195"/>
      <c r="F162" s="195"/>
      <c r="G162" s="195"/>
      <c r="H162" s="15"/>
      <c r="I162" s="15"/>
      <c r="J162" s="26">
        <f>SUM(I164:I221)</f>
        <v>670189</v>
      </c>
    </row>
    <row r="163" spans="1:9" ht="16.5" customHeight="1">
      <c r="A163" s="36"/>
      <c r="B163" s="172"/>
      <c r="C163" s="172"/>
      <c r="D163" s="172"/>
      <c r="E163" s="172"/>
      <c r="F163" s="172"/>
      <c r="G163" s="172"/>
      <c r="H163" s="15"/>
      <c r="I163" s="15"/>
    </row>
    <row r="164" spans="1:10" ht="16.5" customHeight="1">
      <c r="A164" s="34" t="s">
        <v>770</v>
      </c>
      <c r="B164" s="190" t="s">
        <v>771</v>
      </c>
      <c r="C164" s="190"/>
      <c r="D164" s="190"/>
      <c r="E164" s="190"/>
      <c r="F164" s="190"/>
      <c r="G164" s="190"/>
      <c r="H164" s="15"/>
      <c r="I164" s="15"/>
      <c r="J164" s="29"/>
    </row>
    <row r="165" spans="1:10" ht="16.5" customHeight="1">
      <c r="A165" s="36"/>
      <c r="B165" s="193"/>
      <c r="C165" s="193"/>
      <c r="D165" s="193"/>
      <c r="E165" s="193"/>
      <c r="F165" s="193"/>
      <c r="G165" s="193"/>
      <c r="H165" s="15"/>
      <c r="I165" s="15"/>
      <c r="J165" s="29"/>
    </row>
    <row r="166" spans="1:10" ht="16.5" customHeight="1">
      <c r="A166" s="12">
        <v>75011</v>
      </c>
      <c r="B166" s="187" t="s">
        <v>838</v>
      </c>
      <c r="C166" s="187"/>
      <c r="D166" s="187"/>
      <c r="E166" s="187"/>
      <c r="F166" s="187"/>
      <c r="G166" s="187"/>
      <c r="H166" s="15"/>
      <c r="I166" s="26">
        <f>SUM(H168:H170)</f>
        <v>29100</v>
      </c>
      <c r="J166" s="29"/>
    </row>
    <row r="167" spans="1:10" ht="16.5" customHeight="1">
      <c r="A167" s="36"/>
      <c r="B167" s="172"/>
      <c r="C167" s="172"/>
      <c r="D167" s="172"/>
      <c r="E167" s="172"/>
      <c r="F167" s="172"/>
      <c r="G167" s="172"/>
      <c r="H167" s="15"/>
      <c r="J167" s="29"/>
    </row>
    <row r="168" spans="1:11" ht="28.5" customHeight="1">
      <c r="A168" s="36"/>
      <c r="B168" s="198" t="s">
        <v>839</v>
      </c>
      <c r="C168" s="198"/>
      <c r="D168" s="198"/>
      <c r="E168" s="198"/>
      <c r="F168" s="198"/>
      <c r="G168" s="198"/>
      <c r="H168" s="15">
        <v>24342</v>
      </c>
      <c r="I168" s="15"/>
      <c r="J168" s="29"/>
      <c r="K168" s="109" t="s">
        <v>640</v>
      </c>
    </row>
    <row r="169" spans="1:11" ht="16.5" customHeight="1">
      <c r="A169" s="36"/>
      <c r="B169" s="193" t="s">
        <v>816</v>
      </c>
      <c r="C169" s="193"/>
      <c r="D169" s="193"/>
      <c r="E169" s="193"/>
      <c r="F169" s="193"/>
      <c r="G169" s="193"/>
      <c r="H169" s="15">
        <v>4162</v>
      </c>
      <c r="I169" s="15"/>
      <c r="J169" s="29"/>
      <c r="K169" s="109" t="s">
        <v>644</v>
      </c>
    </row>
    <row r="170" spans="1:14" ht="16.5" customHeight="1">
      <c r="A170" s="36"/>
      <c r="B170" s="193" t="s">
        <v>817</v>
      </c>
      <c r="C170" s="193"/>
      <c r="D170" s="193"/>
      <c r="E170" s="193"/>
      <c r="F170" s="193"/>
      <c r="G170" s="193"/>
      <c r="H170" s="15">
        <v>596</v>
      </c>
      <c r="I170" s="15"/>
      <c r="J170" s="29"/>
      <c r="K170" s="109" t="s">
        <v>646</v>
      </c>
      <c r="M170" s="118"/>
      <c r="N170" s="118"/>
    </row>
    <row r="171" spans="1:14" ht="16.5" customHeight="1">
      <c r="A171" s="36"/>
      <c r="B171" s="193"/>
      <c r="C171" s="193"/>
      <c r="D171" s="193"/>
      <c r="E171" s="193"/>
      <c r="F171" s="193"/>
      <c r="G171" s="193"/>
      <c r="H171" s="15"/>
      <c r="I171" s="15"/>
      <c r="J171" s="29"/>
      <c r="M171" s="118"/>
      <c r="N171" s="118"/>
    </row>
    <row r="172" spans="1:14" ht="16.5" customHeight="1">
      <c r="A172" s="12">
        <v>75022</v>
      </c>
      <c r="B172" s="187" t="s">
        <v>840</v>
      </c>
      <c r="C172" s="187"/>
      <c r="D172" s="187"/>
      <c r="E172" s="187"/>
      <c r="F172" s="187"/>
      <c r="G172" s="187"/>
      <c r="H172" s="15"/>
      <c r="I172" s="26">
        <f>SUM(H174:H174)</f>
        <v>25000</v>
      </c>
      <c r="J172" s="29"/>
      <c r="M172" s="118"/>
      <c r="N172" s="118"/>
    </row>
    <row r="173" spans="1:14" ht="16.5" customHeight="1">
      <c r="A173" s="36"/>
      <c r="B173" s="172"/>
      <c r="C173" s="172"/>
      <c r="D173" s="172"/>
      <c r="E173" s="172"/>
      <c r="F173" s="172"/>
      <c r="G173" s="172"/>
      <c r="H173" s="15"/>
      <c r="J173" s="29"/>
      <c r="M173" s="118"/>
      <c r="N173" s="118"/>
    </row>
    <row r="174" spans="1:14" ht="26.25" customHeight="1">
      <c r="A174" s="36"/>
      <c r="B174" s="198" t="s">
        <v>841</v>
      </c>
      <c r="C174" s="198"/>
      <c r="D174" s="198"/>
      <c r="E174" s="198"/>
      <c r="F174" s="198"/>
      <c r="G174" s="198"/>
      <c r="H174" s="15">
        <v>25000</v>
      </c>
      <c r="I174" s="15"/>
      <c r="J174" s="29"/>
      <c r="M174" s="118"/>
      <c r="N174" s="118"/>
    </row>
    <row r="175" spans="1:10" ht="16.5" customHeight="1">
      <c r="A175" s="36"/>
      <c r="B175" s="193"/>
      <c r="C175" s="193"/>
      <c r="D175" s="193"/>
      <c r="E175" s="193"/>
      <c r="F175" s="193"/>
      <c r="G175" s="193"/>
      <c r="H175" s="15"/>
      <c r="I175" s="15"/>
      <c r="J175" s="29"/>
    </row>
    <row r="176" spans="1:10" ht="16.5" customHeight="1">
      <c r="A176" s="12">
        <v>75023</v>
      </c>
      <c r="B176" s="187" t="s">
        <v>842</v>
      </c>
      <c r="C176" s="187"/>
      <c r="D176" s="187"/>
      <c r="E176" s="187"/>
      <c r="F176" s="187"/>
      <c r="G176" s="187"/>
      <c r="H176" s="15"/>
      <c r="I176" s="26">
        <f>SUM(H178:H211)</f>
        <v>598889</v>
      </c>
      <c r="J176" s="29"/>
    </row>
    <row r="177" spans="1:10" ht="16.5" customHeight="1">
      <c r="A177" s="36"/>
      <c r="B177" s="172"/>
      <c r="C177" s="172"/>
      <c r="D177" s="172"/>
      <c r="E177" s="172"/>
      <c r="F177" s="172"/>
      <c r="G177" s="172"/>
      <c r="H177" s="15"/>
      <c r="J177" s="29"/>
    </row>
    <row r="178" spans="1:11" ht="16.5" customHeight="1">
      <c r="A178" s="36"/>
      <c r="B178" s="198" t="s">
        <v>394</v>
      </c>
      <c r="C178" s="198"/>
      <c r="D178" s="198"/>
      <c r="E178" s="198"/>
      <c r="F178" s="198"/>
      <c r="G178" s="198"/>
      <c r="H178" s="15">
        <v>370800</v>
      </c>
      <c r="I178" s="15"/>
      <c r="J178" s="29"/>
      <c r="K178" s="109" t="s">
        <v>640</v>
      </c>
    </row>
    <row r="179" spans="1:11" ht="16.5" customHeight="1">
      <c r="A179" s="36"/>
      <c r="B179" s="193" t="s">
        <v>843</v>
      </c>
      <c r="C179" s="193"/>
      <c r="D179" s="193"/>
      <c r="E179" s="193"/>
      <c r="F179" s="193"/>
      <c r="G179" s="193"/>
      <c r="H179" s="15">
        <v>31000</v>
      </c>
      <c r="I179" s="15"/>
      <c r="J179" s="29"/>
      <c r="K179" s="109" t="s">
        <v>642</v>
      </c>
    </row>
    <row r="180" spans="1:11" ht="16.5" customHeight="1">
      <c r="A180" s="36"/>
      <c r="B180" s="193" t="s">
        <v>816</v>
      </c>
      <c r="C180" s="193"/>
      <c r="D180" s="193"/>
      <c r="E180" s="193"/>
      <c r="F180" s="193"/>
      <c r="G180" s="193"/>
      <c r="H180" s="15">
        <v>68700</v>
      </c>
      <c r="I180" s="15"/>
      <c r="J180" s="29"/>
      <c r="K180" s="109" t="s">
        <v>644</v>
      </c>
    </row>
    <row r="181" spans="1:11" ht="16.5" customHeight="1">
      <c r="A181" s="36"/>
      <c r="B181" s="193" t="s">
        <v>817</v>
      </c>
      <c r="C181" s="193"/>
      <c r="D181" s="193"/>
      <c r="E181" s="193"/>
      <c r="F181" s="193"/>
      <c r="G181" s="193"/>
      <c r="H181" s="15">
        <v>9850</v>
      </c>
      <c r="I181" s="15"/>
      <c r="J181" s="29"/>
      <c r="K181" s="109" t="s">
        <v>646</v>
      </c>
    </row>
    <row r="182" spans="1:11" ht="16.5" customHeight="1">
      <c r="A182" s="36"/>
      <c r="B182" s="193" t="s">
        <v>844</v>
      </c>
      <c r="C182" s="193"/>
      <c r="D182" s="193"/>
      <c r="E182" s="193"/>
      <c r="F182" s="193"/>
      <c r="G182" s="193"/>
      <c r="H182" s="15">
        <v>11310</v>
      </c>
      <c r="I182" s="15"/>
      <c r="J182" s="29"/>
      <c r="K182" s="109" t="s">
        <v>656</v>
      </c>
    </row>
    <row r="183" spans="1:11" ht="16.5" customHeight="1">
      <c r="A183" s="36"/>
      <c r="B183" s="193" t="s">
        <v>778</v>
      </c>
      <c r="C183" s="193"/>
      <c r="D183" s="193"/>
      <c r="E183" s="193"/>
      <c r="F183" s="193"/>
      <c r="G183" s="193"/>
      <c r="H183" s="15">
        <v>4000</v>
      </c>
      <c r="I183" s="15"/>
      <c r="J183" s="29"/>
      <c r="K183" s="109" t="s">
        <v>652</v>
      </c>
    </row>
    <row r="184" spans="1:11" ht="16.5" customHeight="1">
      <c r="A184" s="36"/>
      <c r="B184" s="193" t="s">
        <v>845</v>
      </c>
      <c r="C184" s="193"/>
      <c r="D184" s="193"/>
      <c r="E184" s="193"/>
      <c r="F184" s="193"/>
      <c r="G184" s="193"/>
      <c r="H184" s="15">
        <v>3500</v>
      </c>
      <c r="I184" s="15"/>
      <c r="J184" s="29"/>
      <c r="K184" s="111">
        <v>4210</v>
      </c>
    </row>
    <row r="185" spans="1:11" ht="16.5" customHeight="1">
      <c r="A185" s="36"/>
      <c r="B185" s="193" t="s">
        <v>846</v>
      </c>
      <c r="C185" s="193"/>
      <c r="D185" s="193"/>
      <c r="E185" s="193"/>
      <c r="F185" s="193"/>
      <c r="G185" s="193"/>
      <c r="H185" s="15">
        <v>3500</v>
      </c>
      <c r="I185" s="15"/>
      <c r="J185" s="29"/>
      <c r="K185" s="111">
        <v>4210</v>
      </c>
    </row>
    <row r="186" spans="1:11" ht="16.5" customHeight="1">
      <c r="A186" s="36"/>
      <c r="B186" s="193" t="s">
        <v>847</v>
      </c>
      <c r="C186" s="193"/>
      <c r="D186" s="193"/>
      <c r="E186" s="193"/>
      <c r="F186" s="193"/>
      <c r="G186" s="193"/>
      <c r="H186" s="15">
        <v>400</v>
      </c>
      <c r="I186" s="15"/>
      <c r="J186" s="29"/>
      <c r="K186" s="111">
        <v>4210</v>
      </c>
    </row>
    <row r="187" spans="1:14" ht="16.5" customHeight="1">
      <c r="A187" s="36"/>
      <c r="B187" s="193" t="s">
        <v>848</v>
      </c>
      <c r="C187" s="193"/>
      <c r="D187" s="193"/>
      <c r="E187" s="193"/>
      <c r="F187" s="193"/>
      <c r="G187" s="193"/>
      <c r="H187" s="15">
        <v>1000</v>
      </c>
      <c r="I187" s="15"/>
      <c r="J187" s="29"/>
      <c r="K187" s="111">
        <v>4210</v>
      </c>
      <c r="N187" s="115">
        <v>4210</v>
      </c>
    </row>
    <row r="188" spans="1:14" ht="16.5" customHeight="1">
      <c r="A188" s="36"/>
      <c r="B188" s="193" t="s">
        <v>849</v>
      </c>
      <c r="C188" s="193"/>
      <c r="D188" s="193"/>
      <c r="E188" s="193"/>
      <c r="F188" s="193"/>
      <c r="G188" s="193"/>
      <c r="H188" s="15">
        <v>8000</v>
      </c>
      <c r="I188" s="15"/>
      <c r="J188" s="29"/>
      <c r="K188" s="111" t="s">
        <v>307</v>
      </c>
      <c r="L188" s="109" t="s">
        <v>308</v>
      </c>
      <c r="M188" s="120" t="s">
        <v>299</v>
      </c>
      <c r="N188" s="115">
        <v>3500</v>
      </c>
    </row>
    <row r="189" spans="1:14" ht="16.5" customHeight="1">
      <c r="A189" s="36"/>
      <c r="B189" s="193" t="s">
        <v>850</v>
      </c>
      <c r="C189" s="193"/>
      <c r="D189" s="193"/>
      <c r="E189" s="193"/>
      <c r="F189" s="193"/>
      <c r="G189" s="193"/>
      <c r="H189" s="15">
        <v>1800</v>
      </c>
      <c r="I189" s="15"/>
      <c r="J189" s="29"/>
      <c r="K189" s="111">
        <v>4210</v>
      </c>
      <c r="N189" s="115">
        <v>3000</v>
      </c>
    </row>
    <row r="190" spans="1:14" ht="16.5" customHeight="1">
      <c r="A190" s="36"/>
      <c r="B190" s="193" t="s">
        <v>851</v>
      </c>
      <c r="C190" s="193"/>
      <c r="D190" s="193"/>
      <c r="E190" s="193"/>
      <c r="F190" s="193"/>
      <c r="G190" s="193"/>
      <c r="H190" s="15">
        <v>3000</v>
      </c>
      <c r="I190" s="15"/>
      <c r="J190" s="29"/>
      <c r="K190" s="111">
        <v>4210</v>
      </c>
      <c r="N190" s="115">
        <v>400</v>
      </c>
    </row>
    <row r="191" spans="1:14" ht="16.5" customHeight="1">
      <c r="A191" s="36"/>
      <c r="B191" s="193" t="s">
        <v>852</v>
      </c>
      <c r="C191" s="193"/>
      <c r="D191" s="193"/>
      <c r="E191" s="193"/>
      <c r="F191" s="193"/>
      <c r="G191" s="193"/>
      <c r="H191" s="15">
        <v>12000</v>
      </c>
      <c r="I191" s="15"/>
      <c r="J191" s="29"/>
      <c r="K191" s="109" t="s">
        <v>309</v>
      </c>
      <c r="L191" s="109" t="s">
        <v>310</v>
      </c>
      <c r="N191" s="115">
        <v>1000</v>
      </c>
    </row>
    <row r="192" spans="1:14" ht="16.5" customHeight="1">
      <c r="A192" s="36"/>
      <c r="B192" s="193" t="s">
        <v>853</v>
      </c>
      <c r="C192" s="193"/>
      <c r="D192" s="193"/>
      <c r="E192" s="193"/>
      <c r="F192" s="193"/>
      <c r="G192" s="193"/>
      <c r="H192" s="15">
        <v>12000</v>
      </c>
      <c r="I192" s="15"/>
      <c r="J192" s="29"/>
      <c r="K192" s="112">
        <v>4300</v>
      </c>
      <c r="N192" s="115">
        <v>3500</v>
      </c>
    </row>
    <row r="193" spans="1:14" ht="16.5" customHeight="1">
      <c r="A193" s="36"/>
      <c r="B193" s="193" t="s">
        <v>854</v>
      </c>
      <c r="C193" s="193"/>
      <c r="D193" s="193"/>
      <c r="E193" s="193"/>
      <c r="F193" s="193"/>
      <c r="G193" s="193"/>
      <c r="H193" s="15">
        <v>1100</v>
      </c>
      <c r="I193" s="15"/>
      <c r="J193" s="29"/>
      <c r="K193" s="109" t="s">
        <v>679</v>
      </c>
      <c r="N193" s="115">
        <v>1800</v>
      </c>
    </row>
    <row r="194" spans="1:14" ht="16.5" customHeight="1">
      <c r="A194" s="36"/>
      <c r="B194" s="193" t="s">
        <v>855</v>
      </c>
      <c r="C194" s="193"/>
      <c r="D194" s="193"/>
      <c r="E194" s="193"/>
      <c r="F194" s="193"/>
      <c r="G194" s="193"/>
      <c r="H194" s="15">
        <v>600</v>
      </c>
      <c r="I194" s="15"/>
      <c r="J194" s="29"/>
      <c r="K194" s="112">
        <v>4300</v>
      </c>
      <c r="N194" s="115">
        <v>3000</v>
      </c>
    </row>
    <row r="195" spans="1:14" ht="16.5" customHeight="1">
      <c r="A195" s="36"/>
      <c r="B195" s="193" t="s">
        <v>856</v>
      </c>
      <c r="C195" s="193"/>
      <c r="D195" s="193"/>
      <c r="E195" s="193"/>
      <c r="F195" s="193"/>
      <c r="G195" s="193"/>
      <c r="H195" s="15">
        <v>1000</v>
      </c>
      <c r="I195" s="15"/>
      <c r="J195" s="29"/>
      <c r="K195" s="112">
        <v>4300</v>
      </c>
      <c r="N195" s="115">
        <v>300</v>
      </c>
    </row>
    <row r="196" spans="1:14" ht="16.5" customHeight="1">
      <c r="A196" s="36"/>
      <c r="B196" s="193" t="s">
        <v>857</v>
      </c>
      <c r="C196" s="193"/>
      <c r="D196" s="193"/>
      <c r="E196" s="193"/>
      <c r="F196" s="193"/>
      <c r="G196" s="193"/>
      <c r="H196" s="15">
        <v>2600</v>
      </c>
      <c r="I196" s="15"/>
      <c r="J196" s="29"/>
      <c r="K196" s="110">
        <v>4750</v>
      </c>
      <c r="N196" s="115">
        <v>2000</v>
      </c>
    </row>
    <row r="197" spans="1:14" ht="16.5" customHeight="1">
      <c r="A197" s="36"/>
      <c r="B197" s="193" t="s">
        <v>395</v>
      </c>
      <c r="C197" s="193"/>
      <c r="D197" s="193"/>
      <c r="E197" s="193"/>
      <c r="F197" s="193"/>
      <c r="G197" s="193"/>
      <c r="H197" s="15">
        <v>2489</v>
      </c>
      <c r="I197" s="15"/>
      <c r="J197" s="29"/>
      <c r="K197" s="109" t="s">
        <v>300</v>
      </c>
      <c r="N197" s="115">
        <v>8000</v>
      </c>
    </row>
    <row r="198" spans="1:14" ht="16.5" customHeight="1">
      <c r="A198" s="36"/>
      <c r="B198" s="193" t="s">
        <v>858</v>
      </c>
      <c r="C198" s="193"/>
      <c r="D198" s="193"/>
      <c r="E198" s="193"/>
      <c r="F198" s="193"/>
      <c r="G198" s="193"/>
      <c r="H198" s="15">
        <v>3000</v>
      </c>
      <c r="I198" s="15"/>
      <c r="J198" s="29"/>
      <c r="K198" s="109" t="s">
        <v>302</v>
      </c>
      <c r="N198" s="115">
        <v>2000</v>
      </c>
    </row>
    <row r="199" spans="1:11" ht="16.5" customHeight="1">
      <c r="A199" s="36"/>
      <c r="B199" s="193" t="s">
        <v>859</v>
      </c>
      <c r="C199" s="193"/>
      <c r="D199" s="193"/>
      <c r="E199" s="193"/>
      <c r="F199" s="193"/>
      <c r="G199" s="193"/>
      <c r="H199" s="15">
        <v>14640</v>
      </c>
      <c r="I199" s="15"/>
      <c r="J199" s="29"/>
      <c r="K199" s="112">
        <v>4300</v>
      </c>
    </row>
    <row r="200" spans="1:11" ht="16.5" customHeight="1">
      <c r="A200" s="36"/>
      <c r="B200" s="193" t="s">
        <v>860</v>
      </c>
      <c r="C200" s="193"/>
      <c r="D200" s="193"/>
      <c r="E200" s="193"/>
      <c r="F200" s="193"/>
      <c r="G200" s="193"/>
      <c r="H200" s="15">
        <v>1200</v>
      </c>
      <c r="I200" s="15"/>
      <c r="J200" s="29"/>
      <c r="K200" s="112">
        <v>4300</v>
      </c>
    </row>
    <row r="201" spans="1:11" ht="29.25" customHeight="1">
      <c r="A201" s="36"/>
      <c r="B201" s="198" t="s">
        <v>784</v>
      </c>
      <c r="C201" s="198"/>
      <c r="D201" s="198"/>
      <c r="E201" s="198"/>
      <c r="F201" s="198"/>
      <c r="G201" s="198"/>
      <c r="H201" s="15">
        <v>9000</v>
      </c>
      <c r="I201" s="15"/>
      <c r="J201" s="29"/>
      <c r="K201" s="109" t="s">
        <v>678</v>
      </c>
    </row>
    <row r="202" spans="1:11" ht="16.5" customHeight="1">
      <c r="A202" s="36"/>
      <c r="B202" s="193" t="s">
        <v>861</v>
      </c>
      <c r="C202" s="193"/>
      <c r="D202" s="193"/>
      <c r="E202" s="193"/>
      <c r="F202" s="193"/>
      <c r="G202" s="193"/>
      <c r="H202" s="15">
        <v>3000</v>
      </c>
      <c r="I202" s="15"/>
      <c r="J202" s="29"/>
      <c r="K202" s="109" t="s">
        <v>654</v>
      </c>
    </row>
    <row r="203" spans="1:11" ht="27" customHeight="1">
      <c r="A203" s="36"/>
      <c r="B203" s="198" t="s">
        <v>862</v>
      </c>
      <c r="C203" s="198"/>
      <c r="D203" s="198"/>
      <c r="E203" s="198"/>
      <c r="F203" s="198"/>
      <c r="G203" s="198"/>
      <c r="H203" s="15">
        <v>1100</v>
      </c>
      <c r="I203" s="15"/>
      <c r="J203" s="29"/>
      <c r="K203" s="109" t="s">
        <v>638</v>
      </c>
    </row>
    <row r="204" spans="1:11" ht="16.5" customHeight="1">
      <c r="A204" s="36"/>
      <c r="B204" s="193" t="s">
        <v>863</v>
      </c>
      <c r="C204" s="193"/>
      <c r="D204" s="193"/>
      <c r="E204" s="193"/>
      <c r="F204" s="193"/>
      <c r="G204" s="193"/>
      <c r="H204" s="15">
        <v>300</v>
      </c>
      <c r="I204" s="15"/>
      <c r="J204" s="29"/>
      <c r="K204" s="111">
        <v>4210</v>
      </c>
    </row>
    <row r="205" spans="1:11" ht="16.5" customHeight="1">
      <c r="A205" s="36"/>
      <c r="B205" s="193" t="s">
        <v>209</v>
      </c>
      <c r="C205" s="193"/>
      <c r="D205" s="193"/>
      <c r="E205" s="193"/>
      <c r="F205" s="193"/>
      <c r="G205" s="193"/>
      <c r="H205" s="15">
        <v>200</v>
      </c>
      <c r="I205" s="15"/>
      <c r="J205" s="29"/>
      <c r="K205" s="112">
        <v>4300</v>
      </c>
    </row>
    <row r="206" spans="1:11" ht="16.5" customHeight="1">
      <c r="A206" s="36"/>
      <c r="B206" s="193" t="s">
        <v>173</v>
      </c>
      <c r="C206" s="193"/>
      <c r="D206" s="193"/>
      <c r="E206" s="193"/>
      <c r="F206" s="193"/>
      <c r="G206" s="193"/>
      <c r="H206" s="15">
        <v>2300</v>
      </c>
      <c r="I206" s="15"/>
      <c r="J206" s="29"/>
      <c r="K206" s="109" t="s">
        <v>300</v>
      </c>
    </row>
    <row r="207" spans="1:11" ht="16.5" customHeight="1">
      <c r="A207" s="36"/>
      <c r="B207" s="193" t="s">
        <v>866</v>
      </c>
      <c r="C207" s="193"/>
      <c r="D207" s="193"/>
      <c r="E207" s="193"/>
      <c r="F207" s="193"/>
      <c r="G207" s="193"/>
      <c r="H207" s="15">
        <v>1500</v>
      </c>
      <c r="I207" s="15"/>
      <c r="J207" s="29"/>
      <c r="K207" s="112">
        <v>4300</v>
      </c>
    </row>
    <row r="208" spans="1:11" ht="16.5" customHeight="1">
      <c r="A208" s="36"/>
      <c r="B208" s="193" t="s">
        <v>758</v>
      </c>
      <c r="C208" s="193"/>
      <c r="D208" s="193"/>
      <c r="E208" s="193"/>
      <c r="F208" s="193"/>
      <c r="G208" s="193"/>
      <c r="H208" s="15">
        <v>2000</v>
      </c>
      <c r="I208" s="15"/>
      <c r="J208" s="29"/>
      <c r="K208" s="111">
        <v>4210</v>
      </c>
    </row>
    <row r="209" spans="1:11" ht="16.5" customHeight="1">
      <c r="A209" s="36"/>
      <c r="B209" s="193" t="s">
        <v>867</v>
      </c>
      <c r="C209" s="193"/>
      <c r="D209" s="193"/>
      <c r="E209" s="193"/>
      <c r="F209" s="193"/>
      <c r="G209" s="193"/>
      <c r="H209" s="15">
        <v>8000</v>
      </c>
      <c r="I209" s="15"/>
      <c r="J209" s="29"/>
      <c r="K209" s="111">
        <v>4210</v>
      </c>
    </row>
    <row r="210" spans="1:11" ht="16.5" customHeight="1">
      <c r="A210" s="36"/>
      <c r="B210" s="193" t="s">
        <v>869</v>
      </c>
      <c r="C210" s="193"/>
      <c r="D210" s="193"/>
      <c r="E210" s="193"/>
      <c r="F210" s="193"/>
      <c r="G210" s="193"/>
      <c r="H210" s="15">
        <v>2000</v>
      </c>
      <c r="I210" s="15"/>
      <c r="J210" s="29"/>
      <c r="K210" s="111">
        <v>4210</v>
      </c>
    </row>
    <row r="211" spans="1:11" ht="16.5" customHeight="1">
      <c r="A211" s="36"/>
      <c r="B211" s="193" t="s">
        <v>169</v>
      </c>
      <c r="C211" s="193"/>
      <c r="D211" s="193"/>
      <c r="E211" s="193"/>
      <c r="F211" s="193"/>
      <c r="G211" s="193"/>
      <c r="H211" s="15">
        <v>2000</v>
      </c>
      <c r="I211" s="15"/>
      <c r="J211" s="29"/>
      <c r="K211" s="112">
        <v>4300</v>
      </c>
    </row>
    <row r="212" spans="1:10" ht="16.5" customHeight="1">
      <c r="A212" s="36"/>
      <c r="B212" s="192"/>
      <c r="C212" s="192"/>
      <c r="D212" s="192"/>
      <c r="E212" s="192"/>
      <c r="F212" s="192"/>
      <c r="G212" s="192"/>
      <c r="H212" s="15"/>
      <c r="I212" s="15"/>
      <c r="J212" s="29"/>
    </row>
    <row r="213" spans="1:10" ht="16.5" customHeight="1">
      <c r="A213" s="36"/>
      <c r="B213" s="192"/>
      <c r="C213" s="192"/>
      <c r="D213" s="192"/>
      <c r="E213" s="192"/>
      <c r="F213" s="192"/>
      <c r="G213" s="192"/>
      <c r="H213" s="15"/>
      <c r="I213" s="15"/>
      <c r="J213" s="29"/>
    </row>
    <row r="214" spans="1:10" ht="20.25" customHeight="1">
      <c r="A214" s="12">
        <v>75075</v>
      </c>
      <c r="B214" s="187" t="s">
        <v>385</v>
      </c>
      <c r="C214" s="187"/>
      <c r="D214" s="187"/>
      <c r="E214" s="187"/>
      <c r="F214" s="187"/>
      <c r="G214" s="187"/>
      <c r="H214" s="15"/>
      <c r="I214" s="26">
        <f>SUM(H214:H216)</f>
        <v>4000</v>
      </c>
      <c r="J214" s="29"/>
    </row>
    <row r="215" spans="1:10" ht="15.75" customHeight="1">
      <c r="A215" s="12"/>
      <c r="B215" s="180"/>
      <c r="C215" s="180"/>
      <c r="D215" s="180"/>
      <c r="E215" s="180"/>
      <c r="F215" s="180"/>
      <c r="G215" s="180"/>
      <c r="H215" s="15"/>
      <c r="I215" s="15"/>
      <c r="J215" s="29"/>
    </row>
    <row r="216" spans="1:11" ht="18" customHeight="1">
      <c r="A216" s="36"/>
      <c r="B216" s="193" t="s">
        <v>825</v>
      </c>
      <c r="C216" s="193"/>
      <c r="D216" s="193"/>
      <c r="E216" s="193"/>
      <c r="F216" s="193"/>
      <c r="G216" s="193"/>
      <c r="H216" s="15">
        <v>4000</v>
      </c>
      <c r="I216" s="15"/>
      <c r="J216" s="29"/>
      <c r="K216" s="111">
        <v>4210</v>
      </c>
    </row>
    <row r="217" spans="1:10" ht="16.5" customHeight="1">
      <c r="A217" s="36"/>
      <c r="B217" s="193"/>
      <c r="C217" s="193"/>
      <c r="D217" s="193"/>
      <c r="E217" s="193"/>
      <c r="F217" s="193"/>
      <c r="G217" s="193"/>
      <c r="H217" s="15"/>
      <c r="I217" s="15"/>
      <c r="J217" s="29"/>
    </row>
    <row r="218" spans="1:10" ht="16.5" customHeight="1">
      <c r="A218" s="12">
        <v>75095</v>
      </c>
      <c r="B218" s="187" t="s">
        <v>813</v>
      </c>
      <c r="C218" s="187"/>
      <c r="D218" s="187"/>
      <c r="E218" s="187"/>
      <c r="F218" s="187"/>
      <c r="G218" s="187"/>
      <c r="H218" s="15"/>
      <c r="I218" s="26">
        <f>SUM(H220:H224)</f>
        <v>13200</v>
      </c>
      <c r="J218" s="29"/>
    </row>
    <row r="219" spans="1:10" ht="16.5" customHeight="1">
      <c r="A219" s="36"/>
      <c r="B219" s="172"/>
      <c r="C219" s="172"/>
      <c r="D219" s="172"/>
      <c r="E219" s="172"/>
      <c r="F219" s="172"/>
      <c r="G219" s="172"/>
      <c r="H219" s="15"/>
      <c r="J219" s="29"/>
    </row>
    <row r="220" spans="1:11" ht="16.5" customHeight="1">
      <c r="A220" s="36"/>
      <c r="B220" s="193" t="s">
        <v>870</v>
      </c>
      <c r="C220" s="193"/>
      <c r="D220" s="193"/>
      <c r="E220" s="193"/>
      <c r="F220" s="193"/>
      <c r="G220" s="193"/>
      <c r="H220" s="15">
        <v>3300</v>
      </c>
      <c r="I220" s="15"/>
      <c r="J220" s="29"/>
      <c r="K220" s="109" t="s">
        <v>676</v>
      </c>
    </row>
    <row r="221" spans="1:11" ht="27.75" customHeight="1">
      <c r="A221" s="36"/>
      <c r="B221" s="198" t="s">
        <v>868</v>
      </c>
      <c r="C221" s="198"/>
      <c r="D221" s="198"/>
      <c r="E221" s="198"/>
      <c r="F221" s="198"/>
      <c r="G221" s="198"/>
      <c r="H221" s="15">
        <v>2500</v>
      </c>
      <c r="I221" s="15"/>
      <c r="J221" s="29"/>
      <c r="K221" s="109" t="s">
        <v>678</v>
      </c>
    </row>
    <row r="222" spans="1:11" ht="18" customHeight="1">
      <c r="A222" s="36"/>
      <c r="B222" s="193" t="s">
        <v>871</v>
      </c>
      <c r="C222" s="193"/>
      <c r="D222" s="193"/>
      <c r="E222" s="193"/>
      <c r="F222" s="193"/>
      <c r="G222" s="193"/>
      <c r="H222" s="15">
        <v>6000</v>
      </c>
      <c r="I222" s="15"/>
      <c r="J222" s="29"/>
      <c r="K222" s="112">
        <v>4300</v>
      </c>
    </row>
    <row r="223" spans="1:11" ht="18" customHeight="1">
      <c r="A223" s="36"/>
      <c r="B223" s="193" t="s">
        <v>864</v>
      </c>
      <c r="C223" s="193"/>
      <c r="D223" s="193"/>
      <c r="E223" s="193"/>
      <c r="F223" s="193"/>
      <c r="G223" s="193"/>
      <c r="H223" s="15">
        <v>600</v>
      </c>
      <c r="I223" s="15"/>
      <c r="J223" s="29"/>
      <c r="K223" s="103">
        <v>4430</v>
      </c>
    </row>
    <row r="224" spans="1:11" ht="18" customHeight="1">
      <c r="A224" s="36"/>
      <c r="B224" s="193" t="s">
        <v>865</v>
      </c>
      <c r="C224" s="193"/>
      <c r="D224" s="193"/>
      <c r="E224" s="193"/>
      <c r="F224" s="193"/>
      <c r="G224" s="193"/>
      <c r="H224" s="15">
        <v>800</v>
      </c>
      <c r="I224" s="15"/>
      <c r="J224" s="29"/>
      <c r="K224" s="103">
        <v>4430</v>
      </c>
    </row>
    <row r="225" spans="1:10" ht="18" customHeight="1">
      <c r="A225" s="36"/>
      <c r="B225" s="192"/>
      <c r="C225" s="192"/>
      <c r="D225" s="192"/>
      <c r="E225" s="192"/>
      <c r="F225" s="192"/>
      <c r="G225" s="192"/>
      <c r="H225" s="15"/>
      <c r="I225" s="15"/>
      <c r="J225" s="29"/>
    </row>
    <row r="226" spans="1:10" ht="16.5" customHeight="1">
      <c r="A226" s="36"/>
      <c r="B226" s="193"/>
      <c r="C226" s="193"/>
      <c r="D226" s="193"/>
      <c r="E226" s="193"/>
      <c r="F226" s="193"/>
      <c r="G226" s="193"/>
      <c r="H226" s="15"/>
      <c r="I226" s="15"/>
      <c r="J226" s="29"/>
    </row>
    <row r="227" spans="1:10" ht="16.5" customHeight="1">
      <c r="A227" s="36"/>
      <c r="B227" s="193"/>
      <c r="C227" s="193"/>
      <c r="D227" s="193"/>
      <c r="E227" s="193"/>
      <c r="F227" s="193"/>
      <c r="G227" s="193"/>
      <c r="H227" s="15"/>
      <c r="I227" s="15"/>
      <c r="J227" s="29"/>
    </row>
    <row r="228" spans="1:10" ht="11.25" customHeight="1">
      <c r="A228" s="178" t="s">
        <v>475</v>
      </c>
      <c r="B228" s="178"/>
      <c r="C228" s="178"/>
      <c r="D228" s="178"/>
      <c r="E228" s="178"/>
      <c r="F228" s="178"/>
      <c r="G228" s="178"/>
      <c r="H228" s="15"/>
      <c r="I228" s="15"/>
      <c r="J228" s="29"/>
    </row>
    <row r="229" spans="1:10" ht="12" customHeight="1">
      <c r="A229" s="178"/>
      <c r="B229" s="178"/>
      <c r="C229" s="178"/>
      <c r="D229" s="178"/>
      <c r="E229" s="178"/>
      <c r="F229" s="178"/>
      <c r="G229" s="178"/>
      <c r="H229" s="15"/>
      <c r="I229" s="15"/>
      <c r="J229" s="29"/>
    </row>
    <row r="230" spans="1:10" ht="14.25" customHeight="1">
      <c r="A230" s="178"/>
      <c r="B230" s="178"/>
      <c r="C230" s="178"/>
      <c r="D230" s="178"/>
      <c r="E230" s="178"/>
      <c r="F230" s="178"/>
      <c r="G230" s="178"/>
      <c r="H230" s="15"/>
      <c r="I230" s="15"/>
      <c r="J230" s="29"/>
    </row>
    <row r="231" spans="1:10" ht="18" customHeight="1">
      <c r="A231" s="178"/>
      <c r="B231" s="178"/>
      <c r="C231" s="178"/>
      <c r="D231" s="178"/>
      <c r="E231" s="178"/>
      <c r="F231" s="178"/>
      <c r="G231" s="178"/>
      <c r="H231" s="15"/>
      <c r="I231" s="15"/>
      <c r="J231" s="26">
        <f>SUM(I235:I242)</f>
        <v>399</v>
      </c>
    </row>
    <row r="232" spans="1:10" ht="13.5" customHeight="1">
      <c r="A232" s="178"/>
      <c r="B232" s="178"/>
      <c r="C232" s="178"/>
      <c r="D232" s="178"/>
      <c r="E232" s="178"/>
      <c r="F232" s="178"/>
      <c r="G232" s="178"/>
      <c r="H232" s="15"/>
      <c r="I232" s="15"/>
      <c r="J232" s="29"/>
    </row>
    <row r="233" spans="1:10" ht="13.5" customHeight="1">
      <c r="A233" s="178"/>
      <c r="B233" s="178"/>
      <c r="C233" s="178"/>
      <c r="D233" s="178"/>
      <c r="E233" s="178"/>
      <c r="F233" s="178"/>
      <c r="G233" s="178"/>
      <c r="H233" s="15"/>
      <c r="I233" s="15"/>
      <c r="J233" s="29"/>
    </row>
    <row r="234" spans="1:9" ht="16.5" customHeight="1">
      <c r="A234" s="36"/>
      <c r="B234" s="172"/>
      <c r="C234" s="172"/>
      <c r="D234" s="172"/>
      <c r="E234" s="172"/>
      <c r="F234" s="172"/>
      <c r="G234" s="172"/>
      <c r="H234" s="15"/>
      <c r="I234" s="15"/>
    </row>
    <row r="235" spans="1:10" ht="16.5" customHeight="1">
      <c r="A235" s="34" t="s">
        <v>770</v>
      </c>
      <c r="B235" s="190" t="s">
        <v>771</v>
      </c>
      <c r="C235" s="190"/>
      <c r="D235" s="190"/>
      <c r="E235" s="190"/>
      <c r="F235" s="190"/>
      <c r="G235" s="190"/>
      <c r="H235" s="15"/>
      <c r="I235" s="15"/>
      <c r="J235" s="29"/>
    </row>
    <row r="236" spans="1:10" ht="16.5" customHeight="1">
      <c r="A236" s="36"/>
      <c r="B236" s="193"/>
      <c r="C236" s="193"/>
      <c r="D236" s="193"/>
      <c r="E236" s="193"/>
      <c r="F236" s="193"/>
      <c r="G236" s="193"/>
      <c r="H236" s="15"/>
      <c r="I236" s="15"/>
      <c r="J236" s="29"/>
    </row>
    <row r="237" spans="1:10" ht="16.5" customHeight="1">
      <c r="A237" s="12">
        <v>75101</v>
      </c>
      <c r="B237" s="187" t="s">
        <v>785</v>
      </c>
      <c r="C237" s="187"/>
      <c r="D237" s="187"/>
      <c r="E237" s="187"/>
      <c r="F237" s="187"/>
      <c r="G237" s="187"/>
      <c r="H237" s="15"/>
      <c r="I237" s="26">
        <f>SUM(H239:H241)</f>
        <v>399</v>
      </c>
      <c r="J237" s="29"/>
    </row>
    <row r="238" spans="1:10" ht="16.5" customHeight="1">
      <c r="A238" s="36"/>
      <c r="B238" s="165"/>
      <c r="C238" s="165"/>
      <c r="D238" s="165"/>
      <c r="E238" s="165"/>
      <c r="F238" s="165"/>
      <c r="G238" s="165"/>
      <c r="H238" s="15"/>
      <c r="J238" s="29"/>
    </row>
    <row r="239" spans="1:11" ht="16.5" customHeight="1">
      <c r="A239" s="36"/>
      <c r="B239" s="193" t="s">
        <v>872</v>
      </c>
      <c r="C239" s="193"/>
      <c r="D239" s="193"/>
      <c r="E239" s="193"/>
      <c r="F239" s="193"/>
      <c r="G239" s="193"/>
      <c r="H239" s="15">
        <v>334</v>
      </c>
      <c r="I239" s="15"/>
      <c r="J239" s="29"/>
      <c r="K239" s="109" t="s">
        <v>648</v>
      </c>
    </row>
    <row r="240" spans="1:11" ht="16.5" customHeight="1">
      <c r="A240" s="36"/>
      <c r="B240" s="193" t="s">
        <v>797</v>
      </c>
      <c r="C240" s="193"/>
      <c r="D240" s="193"/>
      <c r="E240" s="193"/>
      <c r="F240" s="193"/>
      <c r="G240" s="193"/>
      <c r="H240" s="15">
        <v>57</v>
      </c>
      <c r="I240" s="15"/>
      <c r="J240" s="29"/>
      <c r="K240" s="109" t="s">
        <v>644</v>
      </c>
    </row>
    <row r="241" spans="1:11" ht="16.5" customHeight="1">
      <c r="A241" s="36"/>
      <c r="B241" s="193" t="s">
        <v>817</v>
      </c>
      <c r="C241" s="193"/>
      <c r="D241" s="193"/>
      <c r="E241" s="193"/>
      <c r="F241" s="193"/>
      <c r="G241" s="193"/>
      <c r="H241" s="15">
        <v>8</v>
      </c>
      <c r="I241" s="15"/>
      <c r="J241" s="29"/>
      <c r="K241" s="109" t="s">
        <v>646</v>
      </c>
    </row>
    <row r="242" spans="1:10" ht="16.5" customHeight="1">
      <c r="A242" s="36"/>
      <c r="B242" s="193"/>
      <c r="C242" s="193"/>
      <c r="D242" s="193"/>
      <c r="E242" s="193"/>
      <c r="F242" s="193"/>
      <c r="G242" s="193"/>
      <c r="H242" s="15"/>
      <c r="I242" s="15"/>
      <c r="J242" s="29"/>
    </row>
    <row r="243" spans="1:10" ht="16.5" customHeight="1">
      <c r="A243" s="36"/>
      <c r="B243" s="192"/>
      <c r="C243" s="192"/>
      <c r="D243" s="192"/>
      <c r="E243" s="192"/>
      <c r="F243" s="192"/>
      <c r="G243" s="192"/>
      <c r="H243" s="15"/>
      <c r="I243" s="15"/>
      <c r="J243" s="29"/>
    </row>
    <row r="244" spans="1:10" ht="16.5" customHeight="1">
      <c r="A244" s="36"/>
      <c r="B244" s="193"/>
      <c r="C244" s="193"/>
      <c r="D244" s="193"/>
      <c r="E244" s="193"/>
      <c r="F244" s="193"/>
      <c r="G244" s="193"/>
      <c r="H244" s="15"/>
      <c r="I244" s="15"/>
      <c r="J244" s="29"/>
    </row>
    <row r="245" spans="1:10" ht="16.5" customHeight="1">
      <c r="A245" s="178" t="s">
        <v>873</v>
      </c>
      <c r="B245" s="178"/>
      <c r="C245" s="178"/>
      <c r="D245" s="178"/>
      <c r="E245" s="178"/>
      <c r="F245" s="178"/>
      <c r="G245" s="178"/>
      <c r="H245" s="15"/>
      <c r="I245" s="15"/>
      <c r="J245" s="29"/>
    </row>
    <row r="246" spans="1:10" ht="16.5" customHeight="1">
      <c r="A246" s="178"/>
      <c r="B246" s="178"/>
      <c r="C246" s="178"/>
      <c r="D246" s="178"/>
      <c r="E246" s="178"/>
      <c r="F246" s="178"/>
      <c r="G246" s="178"/>
      <c r="H246" s="15"/>
      <c r="I246" s="15"/>
      <c r="J246" s="29"/>
    </row>
    <row r="247" spans="1:10" ht="16.5" customHeight="1">
      <c r="A247" s="178"/>
      <c r="B247" s="178"/>
      <c r="C247" s="178"/>
      <c r="D247" s="178"/>
      <c r="E247" s="178"/>
      <c r="F247" s="178"/>
      <c r="G247" s="178"/>
      <c r="H247" s="15"/>
      <c r="I247" s="15"/>
      <c r="J247" s="29"/>
    </row>
    <row r="248" spans="1:10" ht="16.5" customHeight="1">
      <c r="A248" s="178"/>
      <c r="B248" s="178"/>
      <c r="C248" s="178"/>
      <c r="D248" s="178"/>
      <c r="E248" s="178"/>
      <c r="F248" s="178"/>
      <c r="G248" s="178"/>
      <c r="H248" s="15"/>
      <c r="I248" s="15"/>
      <c r="J248" s="26">
        <f>SUM(I250:I290)</f>
        <v>83440</v>
      </c>
    </row>
    <row r="249" spans="1:9" ht="16.5" customHeight="1">
      <c r="A249" s="24"/>
      <c r="B249" s="172"/>
      <c r="C249" s="172"/>
      <c r="D249" s="172"/>
      <c r="E249" s="172"/>
      <c r="F249" s="172"/>
      <c r="G249" s="172"/>
      <c r="H249" s="15"/>
      <c r="I249" s="15"/>
    </row>
    <row r="250" spans="1:10" ht="16.5" customHeight="1">
      <c r="A250" s="34" t="s">
        <v>770</v>
      </c>
      <c r="B250" s="190" t="s">
        <v>771</v>
      </c>
      <c r="C250" s="190"/>
      <c r="D250" s="190"/>
      <c r="E250" s="190"/>
      <c r="F250" s="190"/>
      <c r="G250" s="190"/>
      <c r="H250" s="15"/>
      <c r="I250" s="15"/>
      <c r="J250" s="29"/>
    </row>
    <row r="251" spans="1:10" ht="16.5" customHeight="1">
      <c r="A251" s="36"/>
      <c r="B251" s="193"/>
      <c r="C251" s="193"/>
      <c r="D251" s="193"/>
      <c r="E251" s="193"/>
      <c r="F251" s="193"/>
      <c r="G251" s="193"/>
      <c r="H251" s="15"/>
      <c r="I251" s="15"/>
      <c r="J251" s="29"/>
    </row>
    <row r="252" spans="1:10" ht="16.5" customHeight="1">
      <c r="A252" s="68">
        <v>75404</v>
      </c>
      <c r="B252" s="176" t="s">
        <v>313</v>
      </c>
      <c r="C252" s="176"/>
      <c r="D252" s="176"/>
      <c r="E252" s="176"/>
      <c r="F252" s="176"/>
      <c r="G252" s="176"/>
      <c r="H252" s="69"/>
      <c r="I252" s="70">
        <f>H253</f>
        <v>1000</v>
      </c>
      <c r="J252" s="29"/>
    </row>
    <row r="253" spans="1:12" ht="16.5" customHeight="1">
      <c r="A253" s="71"/>
      <c r="B253" s="200" t="s">
        <v>291</v>
      </c>
      <c r="C253" s="200"/>
      <c r="D253" s="200"/>
      <c r="E253" s="200"/>
      <c r="F253" s="200"/>
      <c r="G253" s="200"/>
      <c r="H253" s="69">
        <v>1000</v>
      </c>
      <c r="I253" s="69"/>
      <c r="J253" s="29"/>
      <c r="K253" s="109" t="s">
        <v>315</v>
      </c>
      <c r="L253" s="109" t="s">
        <v>348</v>
      </c>
    </row>
    <row r="254" spans="1:10" ht="16.5" customHeight="1">
      <c r="A254" s="36"/>
      <c r="B254" s="192"/>
      <c r="C254" s="192"/>
      <c r="D254" s="192"/>
      <c r="E254" s="192"/>
      <c r="F254" s="192"/>
      <c r="G254" s="192"/>
      <c r="H254" s="15"/>
      <c r="I254" s="15"/>
      <c r="J254" s="29"/>
    </row>
    <row r="255" spans="1:10" ht="16.5" customHeight="1">
      <c r="A255" s="36"/>
      <c r="B255" s="192"/>
      <c r="C255" s="192"/>
      <c r="D255" s="192"/>
      <c r="E255" s="192"/>
      <c r="F255" s="192"/>
      <c r="G255" s="192"/>
      <c r="H255" s="15"/>
      <c r="I255" s="15"/>
      <c r="J255" s="29"/>
    </row>
    <row r="256" spans="1:10" ht="16.5" customHeight="1">
      <c r="A256" s="12">
        <v>75412</v>
      </c>
      <c r="B256" s="187" t="s">
        <v>874</v>
      </c>
      <c r="C256" s="187"/>
      <c r="D256" s="187"/>
      <c r="E256" s="187"/>
      <c r="F256" s="187"/>
      <c r="G256" s="187"/>
      <c r="H256" s="15"/>
      <c r="I256" s="26">
        <f>SUM(H258:H285)</f>
        <v>80940</v>
      </c>
      <c r="J256" s="29"/>
    </row>
    <row r="257" spans="1:10" ht="16.5" customHeight="1">
      <c r="A257" s="36"/>
      <c r="B257" s="172"/>
      <c r="C257" s="172"/>
      <c r="D257" s="172"/>
      <c r="E257" s="172"/>
      <c r="F257" s="172"/>
      <c r="G257" s="172"/>
      <c r="H257" s="15"/>
      <c r="J257" s="29"/>
    </row>
    <row r="258" spans="1:11" ht="16.5" customHeight="1">
      <c r="A258" s="36"/>
      <c r="B258" s="193" t="s">
        <v>0</v>
      </c>
      <c r="C258" s="193"/>
      <c r="D258" s="193"/>
      <c r="E258" s="193"/>
      <c r="F258" s="193"/>
      <c r="G258" s="193"/>
      <c r="H258" s="15">
        <v>8000</v>
      </c>
      <c r="I258" s="15"/>
      <c r="J258" s="29"/>
      <c r="K258" s="105">
        <v>4210</v>
      </c>
    </row>
    <row r="259" spans="1:11" ht="16.5" customHeight="1">
      <c r="A259" s="36"/>
      <c r="B259" s="193" t="s">
        <v>1</v>
      </c>
      <c r="C259" s="193"/>
      <c r="D259" s="193"/>
      <c r="E259" s="193"/>
      <c r="F259" s="193"/>
      <c r="G259" s="193"/>
      <c r="H259" s="15">
        <v>1500</v>
      </c>
      <c r="I259" s="15"/>
      <c r="J259" s="29"/>
      <c r="K259" s="104">
        <v>4300</v>
      </c>
    </row>
    <row r="260" spans="1:11" ht="16.5" customHeight="1">
      <c r="A260" s="36"/>
      <c r="B260" s="193" t="s">
        <v>2</v>
      </c>
      <c r="C260" s="193"/>
      <c r="D260" s="193"/>
      <c r="E260" s="193"/>
      <c r="F260" s="193"/>
      <c r="G260" s="193"/>
      <c r="H260" s="15">
        <v>2300</v>
      </c>
      <c r="I260" s="15"/>
      <c r="J260" s="29"/>
      <c r="K260" s="109" t="s">
        <v>654</v>
      </c>
    </row>
    <row r="261" spans="1:11" ht="16.5" customHeight="1">
      <c r="A261" s="36"/>
      <c r="B261" s="193" t="s">
        <v>3</v>
      </c>
      <c r="C261" s="193"/>
      <c r="D261" s="193"/>
      <c r="E261" s="193"/>
      <c r="F261" s="193"/>
      <c r="G261" s="193"/>
      <c r="H261" s="15">
        <v>1000</v>
      </c>
      <c r="I261" s="15"/>
      <c r="J261" s="29"/>
      <c r="K261" s="109" t="s">
        <v>654</v>
      </c>
    </row>
    <row r="262" spans="1:11" ht="16.5" customHeight="1">
      <c r="A262" s="36"/>
      <c r="B262" s="193" t="s">
        <v>4</v>
      </c>
      <c r="C262" s="193"/>
      <c r="D262" s="193"/>
      <c r="E262" s="193"/>
      <c r="F262" s="193"/>
      <c r="G262" s="193"/>
      <c r="H262" s="15">
        <v>2000</v>
      </c>
      <c r="I262" s="15"/>
      <c r="J262" s="29"/>
      <c r="K262" s="109" t="s">
        <v>654</v>
      </c>
    </row>
    <row r="263" spans="1:11" ht="29.25" customHeight="1">
      <c r="A263" s="36"/>
      <c r="B263" s="198" t="s">
        <v>5</v>
      </c>
      <c r="C263" s="198"/>
      <c r="D263" s="198"/>
      <c r="E263" s="198"/>
      <c r="F263" s="198"/>
      <c r="G263" s="198"/>
      <c r="H263" s="15">
        <v>6000</v>
      </c>
      <c r="I263" s="15"/>
      <c r="J263" s="29"/>
      <c r="K263" s="104">
        <v>4300</v>
      </c>
    </row>
    <row r="264" spans="1:11" ht="16.5" customHeight="1">
      <c r="A264" s="36"/>
      <c r="B264" s="198" t="s">
        <v>6</v>
      </c>
      <c r="C264" s="198"/>
      <c r="D264" s="198"/>
      <c r="E264" s="198"/>
      <c r="F264" s="198"/>
      <c r="G264" s="198"/>
      <c r="H264" s="15">
        <v>400</v>
      </c>
      <c r="I264" s="15"/>
      <c r="J264" s="29"/>
      <c r="K264" s="109" t="s">
        <v>678</v>
      </c>
    </row>
    <row r="265" spans="1:11" ht="16.5" customHeight="1">
      <c r="A265" s="36"/>
      <c r="B265" s="198" t="s">
        <v>7</v>
      </c>
      <c r="C265" s="198"/>
      <c r="D265" s="198"/>
      <c r="E265" s="198"/>
      <c r="F265" s="198"/>
      <c r="G265" s="198"/>
      <c r="H265" s="15">
        <v>500</v>
      </c>
      <c r="I265" s="15"/>
      <c r="J265" s="29"/>
      <c r="K265" s="105">
        <v>4210</v>
      </c>
    </row>
    <row r="266" spans="1:11" ht="16.5" customHeight="1">
      <c r="A266" s="36"/>
      <c r="B266" s="198" t="s">
        <v>8</v>
      </c>
      <c r="C266" s="198"/>
      <c r="D266" s="198"/>
      <c r="E266" s="198"/>
      <c r="F266" s="198"/>
      <c r="G266" s="198"/>
      <c r="H266" s="15">
        <v>400</v>
      </c>
      <c r="I266" s="15"/>
      <c r="J266" s="29"/>
      <c r="K266" s="105">
        <v>4210</v>
      </c>
    </row>
    <row r="267" spans="1:11" ht="16.5" customHeight="1">
      <c r="A267" s="36"/>
      <c r="B267" s="198" t="s">
        <v>9</v>
      </c>
      <c r="C267" s="198"/>
      <c r="D267" s="198"/>
      <c r="E267" s="198"/>
      <c r="F267" s="198"/>
      <c r="G267" s="198"/>
      <c r="H267" s="15">
        <v>1000</v>
      </c>
      <c r="I267" s="15"/>
      <c r="J267" s="29"/>
      <c r="K267" s="105">
        <v>4210</v>
      </c>
    </row>
    <row r="268" spans="1:11" ht="29.25" customHeight="1">
      <c r="A268" s="36"/>
      <c r="B268" s="198" t="s">
        <v>465</v>
      </c>
      <c r="C268" s="198"/>
      <c r="D268" s="198"/>
      <c r="E268" s="198"/>
      <c r="F268" s="198"/>
      <c r="G268" s="198"/>
      <c r="H268" s="15">
        <v>5000</v>
      </c>
      <c r="I268" s="15"/>
      <c r="J268" s="29"/>
      <c r="K268" s="105">
        <v>4210</v>
      </c>
    </row>
    <row r="269" spans="1:11" ht="16.5" customHeight="1">
      <c r="A269" s="36"/>
      <c r="B269" s="193" t="s">
        <v>10</v>
      </c>
      <c r="C269" s="193"/>
      <c r="D269" s="193"/>
      <c r="E269" s="193"/>
      <c r="F269" s="193"/>
      <c r="G269" s="193"/>
      <c r="H269" s="15">
        <v>3000</v>
      </c>
      <c r="I269" s="15"/>
      <c r="J269" s="29"/>
      <c r="K269" s="103">
        <v>4270</v>
      </c>
    </row>
    <row r="270" spans="1:11" ht="16.5" customHeight="1">
      <c r="A270" s="36"/>
      <c r="B270" s="193" t="s">
        <v>11</v>
      </c>
      <c r="C270" s="193"/>
      <c r="D270" s="193"/>
      <c r="E270" s="193"/>
      <c r="F270" s="193"/>
      <c r="G270" s="193"/>
      <c r="H270" s="15">
        <v>800</v>
      </c>
      <c r="I270" s="15"/>
      <c r="J270" s="29"/>
      <c r="K270" s="109" t="s">
        <v>301</v>
      </c>
    </row>
    <row r="271" spans="1:11" ht="16.5" customHeight="1">
      <c r="A271" s="36"/>
      <c r="B271" s="193" t="s">
        <v>204</v>
      </c>
      <c r="C271" s="193"/>
      <c r="D271" s="193"/>
      <c r="E271" s="193"/>
      <c r="F271" s="193"/>
      <c r="G271" s="193"/>
      <c r="H271" s="15">
        <v>800</v>
      </c>
      <c r="I271" s="15"/>
      <c r="J271" s="29"/>
      <c r="K271" s="104">
        <v>4300</v>
      </c>
    </row>
    <row r="272" spans="1:11" ht="16.5" customHeight="1">
      <c r="A272" s="36"/>
      <c r="B272" s="193" t="s">
        <v>12</v>
      </c>
      <c r="C272" s="193"/>
      <c r="D272" s="193"/>
      <c r="E272" s="193"/>
      <c r="F272" s="193"/>
      <c r="G272" s="193"/>
      <c r="H272" s="15">
        <v>240</v>
      </c>
      <c r="I272" s="15"/>
      <c r="J272" s="29"/>
      <c r="K272" s="105">
        <v>4210</v>
      </c>
    </row>
    <row r="273" spans="1:11" ht="16.5" customHeight="1">
      <c r="A273" s="36"/>
      <c r="B273" s="193" t="s">
        <v>13</v>
      </c>
      <c r="C273" s="193"/>
      <c r="D273" s="193"/>
      <c r="E273" s="193"/>
      <c r="F273" s="193"/>
      <c r="G273" s="193"/>
      <c r="H273" s="15">
        <v>1200</v>
      </c>
      <c r="I273" s="15"/>
      <c r="J273" s="29"/>
      <c r="K273" s="104">
        <v>4300</v>
      </c>
    </row>
    <row r="274" spans="1:11" ht="16.5" customHeight="1">
      <c r="A274" s="36"/>
      <c r="B274" s="193" t="s">
        <v>396</v>
      </c>
      <c r="C274" s="193"/>
      <c r="D274" s="193"/>
      <c r="E274" s="193"/>
      <c r="F274" s="193"/>
      <c r="G274" s="193"/>
      <c r="H274" s="15">
        <v>300</v>
      </c>
      <c r="I274" s="15"/>
      <c r="J274" s="29"/>
      <c r="K274" s="105">
        <v>4210</v>
      </c>
    </row>
    <row r="275" spans="1:11" ht="16.5" customHeight="1">
      <c r="A275" s="36"/>
      <c r="B275" s="193" t="s">
        <v>210</v>
      </c>
      <c r="C275" s="193"/>
      <c r="D275" s="193"/>
      <c r="E275" s="193"/>
      <c r="F275" s="193"/>
      <c r="G275" s="193"/>
      <c r="H275" s="15">
        <v>500</v>
      </c>
      <c r="I275" s="15"/>
      <c r="J275" s="29"/>
      <c r="K275" s="105">
        <v>4210</v>
      </c>
    </row>
    <row r="276" spans="1:11" ht="16.5" customHeight="1">
      <c r="A276" s="36"/>
      <c r="B276" s="193" t="s">
        <v>211</v>
      </c>
      <c r="C276" s="193"/>
      <c r="D276" s="193"/>
      <c r="E276" s="193"/>
      <c r="F276" s="193"/>
      <c r="G276" s="193"/>
      <c r="H276" s="15">
        <v>1000</v>
      </c>
      <c r="I276" s="15"/>
      <c r="J276" s="29"/>
      <c r="K276" s="104">
        <v>4300</v>
      </c>
    </row>
    <row r="277" spans="1:11" ht="16.5" customHeight="1">
      <c r="A277" s="36"/>
      <c r="B277" s="193" t="s">
        <v>212</v>
      </c>
      <c r="C277" s="193"/>
      <c r="D277" s="193"/>
      <c r="E277" s="193"/>
      <c r="F277" s="193"/>
      <c r="G277" s="193"/>
      <c r="H277" s="15">
        <v>1000</v>
      </c>
      <c r="I277" s="15"/>
      <c r="J277" s="29"/>
      <c r="K277" s="104">
        <v>4300</v>
      </c>
    </row>
    <row r="278" spans="1:11" ht="16.5" customHeight="1">
      <c r="A278" s="36"/>
      <c r="B278" s="193" t="s">
        <v>14</v>
      </c>
      <c r="C278" s="193"/>
      <c r="D278" s="193"/>
      <c r="E278" s="193"/>
      <c r="F278" s="193"/>
      <c r="G278" s="193"/>
      <c r="H278" s="15">
        <v>300</v>
      </c>
      <c r="I278" s="15"/>
      <c r="J278" s="29"/>
      <c r="K278" s="105">
        <v>4210</v>
      </c>
    </row>
    <row r="279" spans="1:11" ht="16.5" customHeight="1">
      <c r="A279" s="36"/>
      <c r="B279" s="193" t="s">
        <v>778</v>
      </c>
      <c r="C279" s="193"/>
      <c r="D279" s="193"/>
      <c r="E279" s="193"/>
      <c r="F279" s="193"/>
      <c r="G279" s="193"/>
      <c r="H279" s="15">
        <v>12000</v>
      </c>
      <c r="I279" s="15"/>
      <c r="J279" s="29"/>
      <c r="K279" s="109" t="s">
        <v>652</v>
      </c>
    </row>
    <row r="280" spans="1:11" ht="16.5" customHeight="1">
      <c r="A280" s="36"/>
      <c r="B280" s="193" t="s">
        <v>15</v>
      </c>
      <c r="C280" s="193"/>
      <c r="D280" s="193"/>
      <c r="E280" s="193"/>
      <c r="F280" s="193"/>
      <c r="G280" s="193"/>
      <c r="H280" s="15">
        <v>1800</v>
      </c>
      <c r="I280" s="15"/>
      <c r="J280" s="29"/>
      <c r="K280" s="104">
        <v>4300</v>
      </c>
    </row>
    <row r="281" spans="1:11" ht="16.5" customHeight="1">
      <c r="A281" s="36"/>
      <c r="B281" s="193" t="s">
        <v>16</v>
      </c>
      <c r="C281" s="193"/>
      <c r="D281" s="193"/>
      <c r="E281" s="193"/>
      <c r="F281" s="193"/>
      <c r="G281" s="193"/>
      <c r="H281" s="15">
        <v>10000</v>
      </c>
      <c r="I281" s="15"/>
      <c r="J281" s="29"/>
      <c r="K281" s="103">
        <v>4170</v>
      </c>
    </row>
    <row r="282" spans="1:12" ht="16.5" customHeight="1">
      <c r="A282" s="36"/>
      <c r="B282" s="193" t="s">
        <v>17</v>
      </c>
      <c r="C282" s="193"/>
      <c r="D282" s="193"/>
      <c r="E282" s="193"/>
      <c r="F282" s="193"/>
      <c r="G282" s="193"/>
      <c r="H282" s="15">
        <v>1400</v>
      </c>
      <c r="I282" s="15"/>
      <c r="J282" s="29"/>
      <c r="K282" s="109" t="s">
        <v>317</v>
      </c>
      <c r="L282" s="109" t="s">
        <v>318</v>
      </c>
    </row>
    <row r="283" spans="1:11" ht="16.5" customHeight="1">
      <c r="A283" s="36"/>
      <c r="B283" s="193" t="s">
        <v>397</v>
      </c>
      <c r="C283" s="193"/>
      <c r="D283" s="193"/>
      <c r="E283" s="193"/>
      <c r="F283" s="193"/>
      <c r="G283" s="193"/>
      <c r="H283" s="15">
        <v>3500</v>
      </c>
      <c r="I283" s="15"/>
      <c r="J283" s="29"/>
      <c r="K283" s="105">
        <v>4210</v>
      </c>
    </row>
    <row r="284" spans="1:11" ht="27.75" customHeight="1">
      <c r="A284" s="36"/>
      <c r="B284" s="198" t="s">
        <v>398</v>
      </c>
      <c r="C284" s="198"/>
      <c r="D284" s="198"/>
      <c r="E284" s="198"/>
      <c r="F284" s="198"/>
      <c r="G284" s="198"/>
      <c r="H284" s="15">
        <v>5000</v>
      </c>
      <c r="I284" s="15"/>
      <c r="J284" s="29"/>
      <c r="K284" s="109" t="s">
        <v>658</v>
      </c>
    </row>
    <row r="285" spans="1:11" ht="33" customHeight="1">
      <c r="A285" s="36"/>
      <c r="B285" s="198" t="s">
        <v>399</v>
      </c>
      <c r="C285" s="198"/>
      <c r="D285" s="198"/>
      <c r="E285" s="198"/>
      <c r="F285" s="198"/>
      <c r="G285" s="198"/>
      <c r="H285" s="15">
        <v>10000</v>
      </c>
      <c r="I285" s="15"/>
      <c r="J285" s="29"/>
      <c r="K285" s="109" t="s">
        <v>658</v>
      </c>
    </row>
    <row r="286" spans="1:10" ht="16.5" customHeight="1">
      <c r="A286" s="36"/>
      <c r="B286" s="193"/>
      <c r="C286" s="193"/>
      <c r="D286" s="193"/>
      <c r="E286" s="193"/>
      <c r="F286" s="193"/>
      <c r="G286" s="193"/>
      <c r="H286" s="15"/>
      <c r="I286" s="15"/>
      <c r="J286" s="29"/>
    </row>
    <row r="287" spans="1:10" ht="16.5" customHeight="1">
      <c r="A287" s="36"/>
      <c r="B287" s="192"/>
      <c r="C287" s="192"/>
      <c r="D287" s="192"/>
      <c r="E287" s="192"/>
      <c r="F287" s="192"/>
      <c r="G287" s="192"/>
      <c r="H287" s="15"/>
      <c r="I287" s="15"/>
      <c r="J287" s="29"/>
    </row>
    <row r="288" spans="1:10" ht="16.5" customHeight="1">
      <c r="A288" s="12">
        <v>75414</v>
      </c>
      <c r="B288" s="187" t="s">
        <v>18</v>
      </c>
      <c r="C288" s="187"/>
      <c r="D288" s="187"/>
      <c r="E288" s="187"/>
      <c r="F288" s="187"/>
      <c r="G288" s="187"/>
      <c r="H288" s="15"/>
      <c r="I288" s="26">
        <f>SUM(H290:H291)</f>
        <v>1500</v>
      </c>
      <c r="J288" s="29"/>
    </row>
    <row r="289" spans="1:10" ht="16.5" customHeight="1">
      <c r="A289" s="36"/>
      <c r="B289" s="165"/>
      <c r="C289" s="165"/>
      <c r="D289" s="165"/>
      <c r="E289" s="165"/>
      <c r="F289" s="165"/>
      <c r="G289" s="165"/>
      <c r="H289" s="15"/>
      <c r="J289" s="29"/>
    </row>
    <row r="290" spans="1:11" ht="16.5" customHeight="1">
      <c r="A290" s="36"/>
      <c r="B290" s="193" t="s">
        <v>19</v>
      </c>
      <c r="C290" s="193"/>
      <c r="D290" s="193"/>
      <c r="E290" s="193"/>
      <c r="F290" s="193"/>
      <c r="G290" s="193"/>
      <c r="H290" s="15">
        <v>500</v>
      </c>
      <c r="I290" s="15"/>
      <c r="J290" s="29"/>
      <c r="K290" s="105">
        <v>4210</v>
      </c>
    </row>
    <row r="291" spans="1:11" ht="16.5" customHeight="1">
      <c r="A291" s="36"/>
      <c r="B291" s="193" t="s">
        <v>245</v>
      </c>
      <c r="C291" s="193"/>
      <c r="D291" s="193"/>
      <c r="E291" s="193"/>
      <c r="F291" s="193"/>
      <c r="G291" s="193"/>
      <c r="H291" s="15">
        <v>1000</v>
      </c>
      <c r="I291" s="15"/>
      <c r="J291" s="29"/>
      <c r="K291" s="105">
        <v>4210</v>
      </c>
    </row>
    <row r="292" spans="1:10" ht="16.5" customHeight="1">
      <c r="A292" s="36"/>
      <c r="B292" s="193"/>
      <c r="C292" s="193"/>
      <c r="D292" s="193"/>
      <c r="E292" s="193"/>
      <c r="F292" s="193"/>
      <c r="G292" s="193"/>
      <c r="H292" s="15"/>
      <c r="I292" s="15"/>
      <c r="J292" s="29"/>
    </row>
    <row r="293" spans="1:10" ht="16.5" customHeight="1">
      <c r="A293" s="36"/>
      <c r="B293" s="192"/>
      <c r="C293" s="192"/>
      <c r="D293" s="192"/>
      <c r="E293" s="192"/>
      <c r="F293" s="192"/>
      <c r="G293" s="192"/>
      <c r="H293" s="15"/>
      <c r="I293" s="15"/>
      <c r="J293" s="29"/>
    </row>
    <row r="294" spans="1:10" ht="16.5" customHeight="1">
      <c r="A294" s="36"/>
      <c r="B294" s="193"/>
      <c r="C294" s="193"/>
      <c r="D294" s="193"/>
      <c r="E294" s="193"/>
      <c r="F294" s="193"/>
      <c r="G294" s="193"/>
      <c r="H294" s="15"/>
      <c r="I294" s="15"/>
      <c r="J294" s="29"/>
    </row>
    <row r="295" spans="1:10" ht="13.5" customHeight="1">
      <c r="A295" s="178" t="s">
        <v>477</v>
      </c>
      <c r="B295" s="178"/>
      <c r="C295" s="178"/>
      <c r="D295" s="178"/>
      <c r="E295" s="178"/>
      <c r="F295" s="178"/>
      <c r="G295" s="178"/>
      <c r="H295" s="15"/>
      <c r="I295" s="15"/>
      <c r="J295" s="29"/>
    </row>
    <row r="296" spans="1:10" ht="12.75" customHeight="1">
      <c r="A296" s="178"/>
      <c r="B296" s="178"/>
      <c r="C296" s="178"/>
      <c r="D296" s="178"/>
      <c r="E296" s="178"/>
      <c r="F296" s="178"/>
      <c r="G296" s="178"/>
      <c r="H296" s="15"/>
      <c r="I296" s="15"/>
      <c r="J296" s="29"/>
    </row>
    <row r="297" spans="1:10" ht="12.75" customHeight="1">
      <c r="A297" s="178"/>
      <c r="B297" s="178"/>
      <c r="C297" s="178"/>
      <c r="D297" s="178"/>
      <c r="E297" s="178"/>
      <c r="F297" s="178"/>
      <c r="G297" s="178"/>
      <c r="H297" s="15"/>
      <c r="I297" s="15"/>
      <c r="J297" s="29"/>
    </row>
    <row r="298" spans="1:10" ht="12" customHeight="1">
      <c r="A298" s="178"/>
      <c r="B298" s="178"/>
      <c r="C298" s="178"/>
      <c r="D298" s="178"/>
      <c r="E298" s="178"/>
      <c r="F298" s="178"/>
      <c r="G298" s="178"/>
      <c r="H298" s="15"/>
      <c r="I298" s="15"/>
      <c r="J298" s="29"/>
    </row>
    <row r="299" spans="1:10" ht="15" customHeight="1">
      <c r="A299" s="178"/>
      <c r="B299" s="178"/>
      <c r="C299" s="178"/>
      <c r="D299" s="178"/>
      <c r="E299" s="178"/>
      <c r="F299" s="178"/>
      <c r="G299" s="178"/>
      <c r="H299" s="15"/>
      <c r="I299" s="15"/>
      <c r="J299" s="29"/>
    </row>
    <row r="300" spans="1:10" ht="18.75" customHeight="1">
      <c r="A300" s="178"/>
      <c r="B300" s="178"/>
      <c r="C300" s="178"/>
      <c r="D300" s="178"/>
      <c r="E300" s="178"/>
      <c r="F300" s="178"/>
      <c r="G300" s="178"/>
      <c r="H300" s="15"/>
      <c r="I300" s="15"/>
      <c r="J300" s="26">
        <f>SUM(I304:I313)</f>
        <v>27330</v>
      </c>
    </row>
    <row r="301" spans="1:10" ht="20.25" customHeight="1">
      <c r="A301" s="178"/>
      <c r="B301" s="178"/>
      <c r="C301" s="178"/>
      <c r="D301" s="178"/>
      <c r="E301" s="178"/>
      <c r="F301" s="178"/>
      <c r="G301" s="178"/>
      <c r="H301" s="15"/>
      <c r="I301" s="15"/>
      <c r="J301" s="29"/>
    </row>
    <row r="302" spans="1:10" ht="16.5" customHeight="1" hidden="1">
      <c r="A302" s="178"/>
      <c r="B302" s="178"/>
      <c r="C302" s="178"/>
      <c r="D302" s="178"/>
      <c r="E302" s="178"/>
      <c r="F302" s="178"/>
      <c r="G302" s="178"/>
      <c r="H302" s="15"/>
      <c r="I302" s="15"/>
      <c r="J302" s="29"/>
    </row>
    <row r="303" spans="1:9" ht="16.5" customHeight="1">
      <c r="A303" s="36"/>
      <c r="B303" s="172"/>
      <c r="C303" s="172"/>
      <c r="D303" s="172"/>
      <c r="E303" s="172"/>
      <c r="F303" s="172"/>
      <c r="G303" s="172"/>
      <c r="H303" s="15"/>
      <c r="I303" s="15"/>
    </row>
    <row r="304" spans="1:10" ht="16.5" customHeight="1">
      <c r="A304" s="34" t="s">
        <v>770</v>
      </c>
      <c r="B304" s="190" t="s">
        <v>771</v>
      </c>
      <c r="C304" s="190"/>
      <c r="D304" s="190"/>
      <c r="E304" s="190"/>
      <c r="F304" s="190"/>
      <c r="G304" s="190"/>
      <c r="H304" s="15"/>
      <c r="I304" s="15"/>
      <c r="J304" s="29"/>
    </row>
    <row r="305" spans="1:10" ht="16.5" customHeight="1">
      <c r="A305" s="36"/>
      <c r="B305" s="193"/>
      <c r="C305" s="193"/>
      <c r="D305" s="193"/>
      <c r="E305" s="193"/>
      <c r="F305" s="193"/>
      <c r="G305" s="193"/>
      <c r="H305" s="15"/>
      <c r="I305" s="15"/>
      <c r="J305" s="29"/>
    </row>
    <row r="306" spans="1:10" ht="33" customHeight="1">
      <c r="A306" s="18">
        <v>75647</v>
      </c>
      <c r="B306" s="181" t="s">
        <v>26</v>
      </c>
      <c r="C306" s="181"/>
      <c r="D306" s="181"/>
      <c r="E306" s="181"/>
      <c r="F306" s="181"/>
      <c r="G306" s="181"/>
      <c r="H306" s="15"/>
      <c r="I306" s="26">
        <f>SUM(H308:H312)</f>
        <v>27330</v>
      </c>
      <c r="J306" s="29"/>
    </row>
    <row r="307" spans="1:10" ht="16.5" customHeight="1">
      <c r="A307" s="36"/>
      <c r="B307" s="172"/>
      <c r="C307" s="172"/>
      <c r="D307" s="172"/>
      <c r="E307" s="172"/>
      <c r="F307" s="172"/>
      <c r="G307" s="172"/>
      <c r="H307" s="15"/>
      <c r="J307" s="29"/>
    </row>
    <row r="308" spans="1:11" ht="27.75" customHeight="1">
      <c r="A308" s="36"/>
      <c r="B308" s="198" t="s">
        <v>788</v>
      </c>
      <c r="C308" s="198"/>
      <c r="D308" s="198"/>
      <c r="E308" s="198"/>
      <c r="F308" s="198"/>
      <c r="G308" s="198"/>
      <c r="H308" s="15">
        <v>16000</v>
      </c>
      <c r="I308" s="15"/>
      <c r="J308" s="29"/>
      <c r="K308" s="109" t="s">
        <v>692</v>
      </c>
    </row>
    <row r="309" spans="1:11" ht="16.5" customHeight="1">
      <c r="A309" s="36"/>
      <c r="B309" s="193" t="s">
        <v>20</v>
      </c>
      <c r="C309" s="193"/>
      <c r="D309" s="193"/>
      <c r="E309" s="193"/>
      <c r="F309" s="193"/>
      <c r="G309" s="193"/>
      <c r="H309" s="15">
        <v>2000</v>
      </c>
      <c r="I309" s="15"/>
      <c r="J309" s="29"/>
      <c r="K309" s="109" t="s">
        <v>303</v>
      </c>
    </row>
    <row r="310" spans="1:11" ht="16.5" customHeight="1">
      <c r="A310" s="36"/>
      <c r="B310" s="193" t="s">
        <v>21</v>
      </c>
      <c r="C310" s="193"/>
      <c r="D310" s="193"/>
      <c r="E310" s="193"/>
      <c r="F310" s="193"/>
      <c r="G310" s="193"/>
      <c r="H310" s="15">
        <v>9000</v>
      </c>
      <c r="I310" s="15"/>
      <c r="J310" s="29"/>
      <c r="K310" s="114" t="s">
        <v>636</v>
      </c>
    </row>
    <row r="311" spans="1:11" ht="16.5" customHeight="1">
      <c r="A311" s="36"/>
      <c r="B311" s="193" t="s">
        <v>816</v>
      </c>
      <c r="C311" s="193"/>
      <c r="D311" s="193"/>
      <c r="E311" s="193"/>
      <c r="F311" s="193"/>
      <c r="G311" s="193"/>
      <c r="H311" s="15">
        <v>300</v>
      </c>
      <c r="I311" s="15"/>
      <c r="J311" s="29"/>
      <c r="K311" s="109" t="s">
        <v>644</v>
      </c>
    </row>
    <row r="312" spans="1:11" ht="16.5" customHeight="1">
      <c r="A312" s="36"/>
      <c r="B312" s="193" t="s">
        <v>817</v>
      </c>
      <c r="C312" s="193"/>
      <c r="D312" s="193"/>
      <c r="E312" s="193"/>
      <c r="F312" s="193"/>
      <c r="G312" s="193"/>
      <c r="H312" s="15">
        <v>30</v>
      </c>
      <c r="I312" s="15"/>
      <c r="J312" s="29"/>
      <c r="K312" s="109" t="s">
        <v>646</v>
      </c>
    </row>
    <row r="313" spans="1:10" ht="16.5" customHeight="1">
      <c r="A313" s="36"/>
      <c r="B313" s="193"/>
      <c r="C313" s="193"/>
      <c r="D313" s="193"/>
      <c r="E313" s="193"/>
      <c r="F313" s="193"/>
      <c r="G313" s="193"/>
      <c r="H313" s="15"/>
      <c r="I313" s="15"/>
      <c r="J313" s="29"/>
    </row>
    <row r="314" spans="1:10" ht="16.5" customHeight="1">
      <c r="A314" s="36"/>
      <c r="B314" s="192"/>
      <c r="C314" s="192"/>
      <c r="D314" s="192"/>
      <c r="E314" s="192"/>
      <c r="F314" s="192"/>
      <c r="G314" s="192"/>
      <c r="H314" s="15"/>
      <c r="I314" s="15"/>
      <c r="J314" s="29"/>
    </row>
    <row r="315" spans="1:10" ht="16.5" customHeight="1">
      <c r="A315" s="36"/>
      <c r="B315" s="193"/>
      <c r="C315" s="193"/>
      <c r="D315" s="193"/>
      <c r="E315" s="193"/>
      <c r="F315" s="193"/>
      <c r="G315" s="193"/>
      <c r="H315" s="15"/>
      <c r="I315" s="15"/>
      <c r="J315" s="29"/>
    </row>
    <row r="316" spans="1:10" ht="23.25" customHeight="1">
      <c r="A316" s="178" t="s">
        <v>789</v>
      </c>
      <c r="B316" s="178"/>
      <c r="C316" s="178"/>
      <c r="D316" s="178"/>
      <c r="E316" s="178"/>
      <c r="F316" s="178"/>
      <c r="G316" s="178"/>
      <c r="H316" s="15"/>
      <c r="I316" s="15"/>
      <c r="J316" s="29"/>
    </row>
    <row r="317" spans="1:10" ht="21.75" customHeight="1">
      <c r="A317" s="178"/>
      <c r="B317" s="178"/>
      <c r="C317" s="178"/>
      <c r="D317" s="178"/>
      <c r="E317" s="178"/>
      <c r="F317" s="178"/>
      <c r="G317" s="178"/>
      <c r="H317" s="15"/>
      <c r="I317" s="15"/>
      <c r="J317" s="26">
        <f>SUM(I321:I324)</f>
        <v>68000</v>
      </c>
    </row>
    <row r="318" spans="1:10" ht="16.5" customHeight="1">
      <c r="A318" s="35"/>
      <c r="B318" s="168"/>
      <c r="C318" s="168"/>
      <c r="D318" s="168"/>
      <c r="E318" s="168"/>
      <c r="F318" s="168"/>
      <c r="G318" s="168"/>
      <c r="H318" s="15"/>
      <c r="I318" s="15"/>
      <c r="J318" s="29"/>
    </row>
    <row r="319" spans="1:10" ht="16.5" customHeight="1">
      <c r="A319" s="34" t="s">
        <v>770</v>
      </c>
      <c r="B319" s="190" t="s">
        <v>771</v>
      </c>
      <c r="C319" s="190"/>
      <c r="D319" s="190"/>
      <c r="E319" s="190"/>
      <c r="F319" s="190"/>
      <c r="G319" s="190"/>
      <c r="H319" s="15"/>
      <c r="I319" s="15"/>
      <c r="J319" s="29"/>
    </row>
    <row r="320" spans="1:9" ht="16.5" customHeight="1">
      <c r="A320" s="36"/>
      <c r="B320" s="172"/>
      <c r="C320" s="172"/>
      <c r="D320" s="172"/>
      <c r="E320" s="172"/>
      <c r="F320" s="172"/>
      <c r="G320" s="172"/>
      <c r="H320" s="15"/>
      <c r="I320" s="15"/>
    </row>
    <row r="321" spans="1:10" ht="34.5" customHeight="1">
      <c r="A321" s="18">
        <v>75702</v>
      </c>
      <c r="B321" s="181" t="s">
        <v>22</v>
      </c>
      <c r="C321" s="181"/>
      <c r="D321" s="181"/>
      <c r="E321" s="181"/>
      <c r="F321" s="181"/>
      <c r="G321" s="181"/>
      <c r="H321" s="15"/>
      <c r="I321" s="26">
        <f>SUM(H323:H324)</f>
        <v>68000</v>
      </c>
      <c r="J321" s="29"/>
    </row>
    <row r="322" spans="1:10" ht="16.5" customHeight="1">
      <c r="A322" s="19"/>
      <c r="B322" s="208"/>
      <c r="C322" s="208"/>
      <c r="D322" s="208"/>
      <c r="E322" s="208"/>
      <c r="F322" s="208"/>
      <c r="G322" s="208"/>
      <c r="H322" s="15"/>
      <c r="J322" s="29"/>
    </row>
    <row r="323" spans="1:11" ht="16.5" customHeight="1">
      <c r="A323" s="36"/>
      <c r="B323" s="193" t="s">
        <v>23</v>
      </c>
      <c r="C323" s="193"/>
      <c r="D323" s="193"/>
      <c r="E323" s="193"/>
      <c r="F323" s="193"/>
      <c r="G323" s="193"/>
      <c r="H323" s="15">
        <v>53000</v>
      </c>
      <c r="I323" s="15"/>
      <c r="K323" s="109" t="s">
        <v>698</v>
      </c>
    </row>
    <row r="324" spans="1:11" ht="16.5" customHeight="1">
      <c r="A324" s="36"/>
      <c r="B324" s="193" t="s">
        <v>400</v>
      </c>
      <c r="C324" s="193"/>
      <c r="D324" s="193"/>
      <c r="E324" s="193"/>
      <c r="F324" s="193"/>
      <c r="G324" s="193"/>
      <c r="H324" s="15">
        <v>15000</v>
      </c>
      <c r="I324" s="15"/>
      <c r="J324" s="29"/>
      <c r="K324" s="109" t="s">
        <v>698</v>
      </c>
    </row>
    <row r="325" spans="1:10" ht="16.5" customHeight="1">
      <c r="A325" s="36"/>
      <c r="B325" s="192"/>
      <c r="C325" s="192"/>
      <c r="D325" s="192"/>
      <c r="E325" s="192"/>
      <c r="F325" s="192"/>
      <c r="G325" s="192"/>
      <c r="H325" s="15"/>
      <c r="I325" s="15"/>
      <c r="J325" s="29"/>
    </row>
    <row r="326" spans="1:10" ht="16.5" customHeight="1">
      <c r="A326" s="36"/>
      <c r="B326" s="192"/>
      <c r="C326" s="192"/>
      <c r="D326" s="192"/>
      <c r="E326" s="192"/>
      <c r="F326" s="192"/>
      <c r="G326" s="192"/>
      <c r="H326" s="15"/>
      <c r="I326" s="15"/>
      <c r="J326" s="29"/>
    </row>
    <row r="327" spans="1:10" ht="16.5" customHeight="1">
      <c r="A327" s="36"/>
      <c r="B327" s="193"/>
      <c r="C327" s="193"/>
      <c r="D327" s="193"/>
      <c r="E327" s="193"/>
      <c r="F327" s="193"/>
      <c r="G327" s="193"/>
      <c r="H327" s="15"/>
      <c r="I327" s="15"/>
      <c r="J327" s="29"/>
    </row>
    <row r="328" spans="1:10" ht="16.5" customHeight="1">
      <c r="A328" s="195" t="s">
        <v>493</v>
      </c>
      <c r="B328" s="195"/>
      <c r="C328" s="195"/>
      <c r="D328" s="195"/>
      <c r="E328" s="195"/>
      <c r="F328" s="195"/>
      <c r="G328" s="195"/>
      <c r="H328" s="15"/>
      <c r="I328" s="15"/>
      <c r="J328" s="29"/>
    </row>
    <row r="329" spans="1:10" ht="16.5" customHeight="1">
      <c r="A329" s="195"/>
      <c r="B329" s="195"/>
      <c r="C329" s="195"/>
      <c r="D329" s="195"/>
      <c r="E329" s="195"/>
      <c r="F329" s="195"/>
      <c r="G329" s="195"/>
      <c r="H329" s="15"/>
      <c r="I329" s="15"/>
      <c r="J329" s="26">
        <f>SUM(I333:I336)</f>
        <v>7000</v>
      </c>
    </row>
    <row r="330" spans="1:10" ht="16.5" customHeight="1">
      <c r="A330" s="36"/>
      <c r="B330" s="193"/>
      <c r="C330" s="193"/>
      <c r="D330" s="193"/>
      <c r="E330" s="193"/>
      <c r="F330" s="193"/>
      <c r="G330" s="193"/>
      <c r="H330" s="15"/>
      <c r="I330" s="15"/>
      <c r="J330" s="29"/>
    </row>
    <row r="331" spans="1:10" ht="16.5" customHeight="1">
      <c r="A331" s="34" t="s">
        <v>770</v>
      </c>
      <c r="B331" s="209" t="s">
        <v>771</v>
      </c>
      <c r="C331" s="209"/>
      <c r="D331" s="209"/>
      <c r="E331" s="209"/>
      <c r="F331" s="209"/>
      <c r="G331" s="209"/>
      <c r="H331" s="15"/>
      <c r="I331" s="15"/>
      <c r="J331" s="29"/>
    </row>
    <row r="332" spans="1:9" ht="16.5" customHeight="1">
      <c r="A332" s="36"/>
      <c r="B332" s="172"/>
      <c r="C332" s="172"/>
      <c r="D332" s="172"/>
      <c r="E332" s="172"/>
      <c r="F332" s="172"/>
      <c r="G332" s="172"/>
      <c r="H332" s="15"/>
      <c r="I332" s="15"/>
    </row>
    <row r="333" spans="1:10" ht="16.5" customHeight="1">
      <c r="A333" s="12">
        <v>75818</v>
      </c>
      <c r="B333" s="187" t="s">
        <v>24</v>
      </c>
      <c r="C333" s="187"/>
      <c r="D333" s="187"/>
      <c r="E333" s="187"/>
      <c r="F333" s="187"/>
      <c r="G333" s="187"/>
      <c r="H333" s="15"/>
      <c r="I333" s="26">
        <f>H335</f>
        <v>7000</v>
      </c>
      <c r="J333" s="29"/>
    </row>
    <row r="334" spans="1:10" ht="16.5" customHeight="1">
      <c r="A334" s="36"/>
      <c r="B334" s="172"/>
      <c r="C334" s="172"/>
      <c r="D334" s="172"/>
      <c r="E334" s="172"/>
      <c r="F334" s="172"/>
      <c r="G334" s="172"/>
      <c r="H334" s="15"/>
      <c r="J334" s="29"/>
    </row>
    <row r="335" spans="1:11" ht="16.5" customHeight="1">
      <c r="A335" s="36"/>
      <c r="B335" s="197" t="s">
        <v>464</v>
      </c>
      <c r="C335" s="197"/>
      <c r="D335" s="197"/>
      <c r="E335" s="197"/>
      <c r="F335" s="197"/>
      <c r="G335" s="197"/>
      <c r="H335" s="64">
        <v>7000</v>
      </c>
      <c r="I335" s="15"/>
      <c r="J335" s="29"/>
      <c r="K335" s="109" t="s">
        <v>703</v>
      </c>
    </row>
    <row r="336" spans="1:10" ht="16.5" customHeight="1">
      <c r="A336" s="36"/>
      <c r="B336" s="193"/>
      <c r="C336" s="193"/>
      <c r="D336" s="193"/>
      <c r="E336" s="193"/>
      <c r="F336" s="193"/>
      <c r="G336" s="193"/>
      <c r="H336" s="15"/>
      <c r="I336" s="15"/>
      <c r="J336" s="29"/>
    </row>
    <row r="337" spans="1:10" ht="16.5" customHeight="1">
      <c r="A337" s="195" t="s">
        <v>497</v>
      </c>
      <c r="B337" s="195"/>
      <c r="C337" s="195"/>
      <c r="D337" s="195"/>
      <c r="E337" s="195"/>
      <c r="F337" s="195"/>
      <c r="G337" s="195"/>
      <c r="H337" s="16"/>
      <c r="I337" s="16"/>
      <c r="J337" s="16"/>
    </row>
    <row r="338" spans="1:10" ht="16.5" customHeight="1">
      <c r="A338" s="195"/>
      <c r="B338" s="195"/>
      <c r="C338" s="195"/>
      <c r="D338" s="195"/>
      <c r="E338" s="195"/>
      <c r="F338" s="195"/>
      <c r="G338" s="195"/>
      <c r="H338" s="16"/>
      <c r="I338" s="16"/>
      <c r="J338" s="26">
        <f>SUM(I340:I456)</f>
        <v>1534286</v>
      </c>
    </row>
    <row r="339" spans="1:9" ht="16.5" customHeight="1">
      <c r="A339" s="36"/>
      <c r="B339" s="172"/>
      <c r="C339" s="172"/>
      <c r="D339" s="172"/>
      <c r="E339" s="172"/>
      <c r="F339" s="172"/>
      <c r="G339" s="172"/>
      <c r="H339" s="16"/>
      <c r="I339" s="16"/>
    </row>
    <row r="340" spans="1:10" ht="16.5" customHeight="1">
      <c r="A340" s="34" t="s">
        <v>770</v>
      </c>
      <c r="B340" s="190" t="s">
        <v>771</v>
      </c>
      <c r="C340" s="190"/>
      <c r="D340" s="190"/>
      <c r="E340" s="190"/>
      <c r="F340" s="190"/>
      <c r="G340" s="190"/>
      <c r="H340" s="16"/>
      <c r="I340" s="16"/>
      <c r="J340" s="16"/>
    </row>
    <row r="341" spans="1:10" ht="16.5" customHeight="1">
      <c r="A341" s="36"/>
      <c r="B341" s="193"/>
      <c r="C341" s="193"/>
      <c r="D341" s="193"/>
      <c r="E341" s="193"/>
      <c r="F341" s="193"/>
      <c r="G341" s="193"/>
      <c r="H341" s="16"/>
      <c r="I341" s="16"/>
      <c r="J341" s="16"/>
    </row>
    <row r="342" spans="1:10" ht="16.5" customHeight="1">
      <c r="A342" s="12">
        <v>80101</v>
      </c>
      <c r="B342" s="187" t="s">
        <v>25</v>
      </c>
      <c r="C342" s="187"/>
      <c r="D342" s="187"/>
      <c r="E342" s="187"/>
      <c r="F342" s="187"/>
      <c r="G342" s="187"/>
      <c r="H342" s="14"/>
      <c r="I342" s="26">
        <f>SUM(H343:H372)</f>
        <v>738947</v>
      </c>
      <c r="J342" s="16"/>
    </row>
    <row r="343" spans="1:13" ht="16.5" customHeight="1">
      <c r="A343" s="23"/>
      <c r="B343" s="193"/>
      <c r="C343" s="193"/>
      <c r="D343" s="193"/>
      <c r="E343" s="193"/>
      <c r="F343" s="193"/>
      <c r="G343" s="193"/>
      <c r="H343" s="16"/>
      <c r="I343" s="16"/>
      <c r="J343" s="16"/>
      <c r="M343" s="119"/>
    </row>
    <row r="344" spans="1:10" ht="16.5" customHeight="1">
      <c r="A344" s="23"/>
      <c r="B344" s="193" t="s">
        <v>36</v>
      </c>
      <c r="C344" s="193"/>
      <c r="D344" s="193"/>
      <c r="E344" s="193"/>
      <c r="F344" s="193"/>
      <c r="G344" s="193"/>
      <c r="H344" s="16">
        <v>480000</v>
      </c>
      <c r="I344" s="16"/>
      <c r="J344" s="16"/>
    </row>
    <row r="345" spans="1:10" ht="16.5" customHeight="1">
      <c r="A345" s="23"/>
      <c r="B345" s="193" t="s">
        <v>843</v>
      </c>
      <c r="C345" s="193"/>
      <c r="D345" s="193"/>
      <c r="E345" s="193"/>
      <c r="F345" s="193"/>
      <c r="G345" s="193"/>
      <c r="H345" s="16">
        <v>36300</v>
      </c>
      <c r="I345" s="16"/>
      <c r="J345" s="16"/>
    </row>
    <row r="346" spans="1:10" ht="16.5" customHeight="1">
      <c r="A346" s="23"/>
      <c r="B346" s="193" t="s">
        <v>816</v>
      </c>
      <c r="C346" s="193"/>
      <c r="D346" s="193"/>
      <c r="E346" s="193"/>
      <c r="F346" s="193"/>
      <c r="G346" s="193"/>
      <c r="H346" s="16">
        <v>93000</v>
      </c>
      <c r="I346" s="16"/>
      <c r="J346" s="16"/>
    </row>
    <row r="347" spans="1:10" ht="16.5" customHeight="1">
      <c r="A347" s="23"/>
      <c r="B347" s="193" t="s">
        <v>817</v>
      </c>
      <c r="C347" s="193"/>
      <c r="D347" s="193"/>
      <c r="E347" s="193"/>
      <c r="F347" s="193"/>
      <c r="G347" s="193"/>
      <c r="H347" s="16">
        <v>13400</v>
      </c>
      <c r="I347" s="16"/>
      <c r="J347" s="16"/>
    </row>
    <row r="348" spans="1:10" ht="16.5" customHeight="1">
      <c r="A348" s="23"/>
      <c r="B348" s="193" t="s">
        <v>799</v>
      </c>
      <c r="C348" s="193"/>
      <c r="D348" s="193"/>
      <c r="E348" s="193"/>
      <c r="F348" s="193"/>
      <c r="G348" s="193"/>
      <c r="H348" s="16">
        <v>29877</v>
      </c>
      <c r="I348" s="16"/>
      <c r="J348" s="16"/>
    </row>
    <row r="349" spans="1:10" ht="16.5" customHeight="1">
      <c r="A349" s="23"/>
      <c r="B349" s="193" t="s">
        <v>183</v>
      </c>
      <c r="C349" s="193"/>
      <c r="D349" s="193"/>
      <c r="E349" s="193"/>
      <c r="F349" s="193"/>
      <c r="G349" s="193"/>
      <c r="H349" s="16">
        <v>32800</v>
      </c>
      <c r="I349" s="16"/>
      <c r="J349" s="16"/>
    </row>
    <row r="350" spans="1:10" ht="16.5" customHeight="1">
      <c r="A350" s="23"/>
      <c r="B350" s="193" t="s">
        <v>845</v>
      </c>
      <c r="C350" s="193"/>
      <c r="D350" s="193"/>
      <c r="E350" s="193"/>
      <c r="F350" s="193"/>
      <c r="G350" s="193"/>
      <c r="H350" s="16">
        <v>16000</v>
      </c>
      <c r="I350" s="16"/>
      <c r="J350" s="16"/>
    </row>
    <row r="351" spans="1:10" ht="16.5" customHeight="1">
      <c r="A351" s="23"/>
      <c r="B351" s="193" t="s">
        <v>185</v>
      </c>
      <c r="C351" s="193"/>
      <c r="D351" s="193"/>
      <c r="E351" s="193"/>
      <c r="F351" s="193"/>
      <c r="G351" s="193"/>
      <c r="H351" s="16">
        <v>2500</v>
      </c>
      <c r="I351" s="16"/>
      <c r="J351" s="16"/>
    </row>
    <row r="352" spans="1:10" ht="27.75" customHeight="1">
      <c r="A352" s="23"/>
      <c r="B352" s="198" t="s">
        <v>186</v>
      </c>
      <c r="C352" s="198"/>
      <c r="D352" s="198"/>
      <c r="E352" s="198"/>
      <c r="F352" s="198"/>
      <c r="G352" s="198"/>
      <c r="H352" s="16">
        <v>2000</v>
      </c>
      <c r="I352" s="16"/>
      <c r="J352" s="16"/>
    </row>
    <row r="353" spans="1:10" ht="15.75" customHeight="1">
      <c r="A353" s="23"/>
      <c r="B353" s="198" t="s">
        <v>197</v>
      </c>
      <c r="C353" s="198"/>
      <c r="D353" s="198"/>
      <c r="E353" s="198"/>
      <c r="F353" s="198"/>
      <c r="G353" s="198"/>
      <c r="H353" s="16">
        <v>830</v>
      </c>
      <c r="I353" s="16"/>
      <c r="J353" s="16"/>
    </row>
    <row r="354" spans="1:10" ht="15.75" customHeight="1">
      <c r="A354" s="23"/>
      <c r="B354" s="198" t="s">
        <v>235</v>
      </c>
      <c r="C354" s="198"/>
      <c r="D354" s="198"/>
      <c r="E354" s="198"/>
      <c r="F354" s="198"/>
      <c r="G354" s="198"/>
      <c r="H354" s="16">
        <v>5970</v>
      </c>
      <c r="I354" s="16"/>
      <c r="J354" s="16"/>
    </row>
    <row r="355" spans="1:10" ht="15.75" customHeight="1">
      <c r="A355" s="23"/>
      <c r="B355" s="198" t="s">
        <v>236</v>
      </c>
      <c r="C355" s="198"/>
      <c r="D355" s="198"/>
      <c r="E355" s="198"/>
      <c r="F355" s="198"/>
      <c r="G355" s="198"/>
      <c r="H355" s="16">
        <v>500</v>
      </c>
      <c r="I355" s="16"/>
      <c r="J355" s="16"/>
    </row>
    <row r="356" spans="1:10" ht="15.75" customHeight="1">
      <c r="A356" s="23"/>
      <c r="B356" s="198" t="s">
        <v>234</v>
      </c>
      <c r="C356" s="198"/>
      <c r="D356" s="198"/>
      <c r="E356" s="198"/>
      <c r="F356" s="198"/>
      <c r="G356" s="198"/>
      <c r="H356" s="16">
        <v>200</v>
      </c>
      <c r="I356" s="16"/>
      <c r="J356" s="16"/>
    </row>
    <row r="357" spans="1:10" ht="16.5" customHeight="1">
      <c r="A357" s="23"/>
      <c r="B357" s="193" t="s">
        <v>72</v>
      </c>
      <c r="C357" s="193"/>
      <c r="D357" s="193"/>
      <c r="E357" s="193"/>
      <c r="F357" s="193"/>
      <c r="G357" s="193"/>
      <c r="H357" s="16">
        <v>870</v>
      </c>
      <c r="I357" s="16"/>
      <c r="J357" s="16"/>
    </row>
    <row r="358" spans="1:10" ht="16.5" customHeight="1">
      <c r="A358" s="23"/>
      <c r="B358" s="193" t="s">
        <v>37</v>
      </c>
      <c r="C358" s="193"/>
      <c r="D358" s="193"/>
      <c r="E358" s="193"/>
      <c r="F358" s="193"/>
      <c r="G358" s="193"/>
      <c r="H358" s="16">
        <v>7650</v>
      </c>
      <c r="I358" s="16"/>
      <c r="J358" s="16"/>
    </row>
    <row r="359" spans="1:10" ht="16.5" customHeight="1">
      <c r="A359" s="23"/>
      <c r="B359" s="193" t="s">
        <v>198</v>
      </c>
      <c r="C359" s="193"/>
      <c r="D359" s="193"/>
      <c r="E359" s="193"/>
      <c r="F359" s="193"/>
      <c r="G359" s="193"/>
      <c r="H359" s="16">
        <v>750</v>
      </c>
      <c r="I359" s="16"/>
      <c r="J359" s="16"/>
    </row>
    <row r="360" spans="1:10" ht="16.5" customHeight="1">
      <c r="A360" s="23"/>
      <c r="B360" s="193" t="s">
        <v>237</v>
      </c>
      <c r="C360" s="193"/>
      <c r="D360" s="193"/>
      <c r="E360" s="193"/>
      <c r="F360" s="193"/>
      <c r="G360" s="193"/>
      <c r="H360" s="16">
        <v>4000</v>
      </c>
      <c r="I360" s="16"/>
      <c r="J360" s="16"/>
    </row>
    <row r="361" spans="1:10" ht="16.5" customHeight="1">
      <c r="A361" s="23"/>
      <c r="B361" s="193" t="s">
        <v>238</v>
      </c>
      <c r="C361" s="193"/>
      <c r="D361" s="193"/>
      <c r="E361" s="193"/>
      <c r="F361" s="193"/>
      <c r="G361" s="193"/>
      <c r="H361" s="16">
        <v>2000</v>
      </c>
      <c r="I361" s="16"/>
      <c r="J361" s="16"/>
    </row>
    <row r="362" spans="1:10" ht="16.5" customHeight="1">
      <c r="A362" s="23"/>
      <c r="B362" s="193" t="s">
        <v>70</v>
      </c>
      <c r="C362" s="193"/>
      <c r="D362" s="193"/>
      <c r="E362" s="193"/>
      <c r="F362" s="193"/>
      <c r="G362" s="193"/>
      <c r="H362" s="16">
        <v>2000</v>
      </c>
      <c r="I362" s="16"/>
      <c r="J362" s="16"/>
    </row>
    <row r="363" spans="1:10" ht="16.5" customHeight="1">
      <c r="A363" s="23"/>
      <c r="B363" s="193" t="s">
        <v>240</v>
      </c>
      <c r="C363" s="193"/>
      <c r="D363" s="193"/>
      <c r="E363" s="193"/>
      <c r="F363" s="193"/>
      <c r="G363" s="193"/>
      <c r="H363" s="16">
        <v>1200</v>
      </c>
      <c r="I363" s="16"/>
      <c r="J363" s="16"/>
    </row>
    <row r="364" spans="1:10" ht="16.5" customHeight="1">
      <c r="A364" s="23"/>
      <c r="B364" s="193" t="s">
        <v>219</v>
      </c>
      <c r="C364" s="193"/>
      <c r="D364" s="193"/>
      <c r="E364" s="193"/>
      <c r="F364" s="193"/>
      <c r="G364" s="193"/>
      <c r="H364" s="16">
        <v>900</v>
      </c>
      <c r="I364" s="16"/>
      <c r="J364" s="16"/>
    </row>
    <row r="365" spans="1:10" ht="16.5" customHeight="1">
      <c r="A365" s="23"/>
      <c r="B365" s="171" t="s">
        <v>199</v>
      </c>
      <c r="C365" s="171"/>
      <c r="D365" s="171"/>
      <c r="E365" s="171"/>
      <c r="F365" s="171"/>
      <c r="G365" s="171"/>
      <c r="H365" s="16">
        <v>1360</v>
      </c>
      <c r="I365" s="16"/>
      <c r="J365" s="16"/>
    </row>
    <row r="366" spans="1:10" ht="16.5" customHeight="1">
      <c r="A366" s="23"/>
      <c r="B366" s="171" t="s">
        <v>71</v>
      </c>
      <c r="C366" s="171"/>
      <c r="D366" s="171"/>
      <c r="E366" s="171"/>
      <c r="F366" s="171"/>
      <c r="G366" s="171"/>
      <c r="H366" s="16">
        <v>2600</v>
      </c>
      <c r="I366" s="16"/>
      <c r="J366" s="16"/>
    </row>
    <row r="367" spans="1:10" ht="16.5" customHeight="1">
      <c r="A367" s="23"/>
      <c r="B367" s="171" t="s">
        <v>200</v>
      </c>
      <c r="C367" s="171"/>
      <c r="D367" s="171"/>
      <c r="E367" s="171"/>
      <c r="F367" s="171"/>
      <c r="G367" s="171"/>
      <c r="H367" s="16">
        <v>700</v>
      </c>
      <c r="I367" s="16"/>
      <c r="J367" s="16"/>
    </row>
    <row r="368" spans="1:10" ht="16.5" customHeight="1">
      <c r="A368" s="23"/>
      <c r="B368" s="171" t="s">
        <v>239</v>
      </c>
      <c r="C368" s="171"/>
      <c r="D368" s="171"/>
      <c r="E368" s="171"/>
      <c r="F368" s="171"/>
      <c r="G368" s="171"/>
      <c r="H368" s="16">
        <v>290</v>
      </c>
      <c r="I368" s="16"/>
      <c r="J368" s="16"/>
    </row>
    <row r="369" spans="1:10" ht="16.5" customHeight="1">
      <c r="A369" s="23"/>
      <c r="B369" s="193" t="s">
        <v>241</v>
      </c>
      <c r="C369" s="193"/>
      <c r="D369" s="193"/>
      <c r="E369" s="193"/>
      <c r="F369" s="193"/>
      <c r="G369" s="193"/>
      <c r="H369" s="16">
        <v>100</v>
      </c>
      <c r="I369" s="16"/>
      <c r="J369" s="16"/>
    </row>
    <row r="370" spans="1:10" ht="16.5" customHeight="1">
      <c r="A370" s="23"/>
      <c r="B370" s="193" t="s">
        <v>858</v>
      </c>
      <c r="C370" s="193"/>
      <c r="D370" s="193"/>
      <c r="E370" s="193"/>
      <c r="F370" s="193"/>
      <c r="G370" s="193"/>
      <c r="H370" s="16">
        <v>250</v>
      </c>
      <c r="I370" s="16"/>
      <c r="J370" s="16"/>
    </row>
    <row r="371" spans="1:10" ht="16.5" customHeight="1">
      <c r="A371" s="23"/>
      <c r="B371" s="193" t="s">
        <v>201</v>
      </c>
      <c r="C371" s="193"/>
      <c r="D371" s="193"/>
      <c r="E371" s="193"/>
      <c r="F371" s="193"/>
      <c r="G371" s="193"/>
      <c r="H371" s="16">
        <v>300</v>
      </c>
      <c r="I371" s="16"/>
      <c r="J371" s="16"/>
    </row>
    <row r="372" spans="1:10" ht="16.5" customHeight="1">
      <c r="A372" s="23"/>
      <c r="B372" s="193" t="s">
        <v>242</v>
      </c>
      <c r="C372" s="193"/>
      <c r="D372" s="193"/>
      <c r="E372" s="193"/>
      <c r="F372" s="193"/>
      <c r="G372" s="193"/>
      <c r="H372" s="16">
        <v>600</v>
      </c>
      <c r="I372" s="16"/>
      <c r="J372" s="16"/>
    </row>
    <row r="373" spans="1:10" ht="16.5" customHeight="1">
      <c r="A373" s="23"/>
      <c r="B373" s="193"/>
      <c r="C373" s="193"/>
      <c r="D373" s="193"/>
      <c r="E373" s="193"/>
      <c r="F373" s="193"/>
      <c r="G373" s="193"/>
      <c r="H373" s="16"/>
      <c r="I373" s="16"/>
      <c r="J373" s="16"/>
    </row>
    <row r="374" spans="1:10" ht="16.5" customHeight="1">
      <c r="A374" s="12">
        <v>80103</v>
      </c>
      <c r="B374" s="187" t="s">
        <v>447</v>
      </c>
      <c r="C374" s="187"/>
      <c r="D374" s="187"/>
      <c r="E374" s="187"/>
      <c r="F374" s="187"/>
      <c r="G374" s="187"/>
      <c r="H374" s="26"/>
      <c r="I374" s="26">
        <f>SUM(H375:H395)</f>
        <v>84178</v>
      </c>
      <c r="J374" s="16"/>
    </row>
    <row r="375" spans="1:10" ht="16.5" customHeight="1">
      <c r="A375" s="12"/>
      <c r="B375" s="180"/>
      <c r="C375" s="180"/>
      <c r="D375" s="180"/>
      <c r="E375" s="180"/>
      <c r="F375" s="180"/>
      <c r="G375" s="180"/>
      <c r="H375" s="16"/>
      <c r="I375" s="16"/>
      <c r="J375" s="16"/>
    </row>
    <row r="376" spans="1:10" ht="16.5" customHeight="1">
      <c r="A376" s="12"/>
      <c r="B376" s="193" t="s">
        <v>36</v>
      </c>
      <c r="C376" s="193"/>
      <c r="D376" s="193"/>
      <c r="E376" s="193"/>
      <c r="F376" s="193"/>
      <c r="G376" s="193"/>
      <c r="H376" s="16">
        <v>39700</v>
      </c>
      <c r="I376" s="16"/>
      <c r="J376" s="16"/>
    </row>
    <row r="377" spans="1:10" ht="16.5" customHeight="1">
      <c r="A377" s="12"/>
      <c r="B377" s="193" t="s">
        <v>843</v>
      </c>
      <c r="C377" s="193"/>
      <c r="D377" s="193"/>
      <c r="E377" s="193"/>
      <c r="F377" s="193"/>
      <c r="G377" s="193"/>
      <c r="H377" s="16">
        <v>5000</v>
      </c>
      <c r="I377" s="16"/>
      <c r="J377" s="16"/>
    </row>
    <row r="378" spans="1:10" ht="16.5" customHeight="1">
      <c r="A378" s="12"/>
      <c r="B378" s="193" t="s">
        <v>816</v>
      </c>
      <c r="C378" s="193"/>
      <c r="D378" s="193"/>
      <c r="E378" s="193"/>
      <c r="F378" s="193"/>
      <c r="G378" s="193"/>
      <c r="H378" s="16">
        <v>8250</v>
      </c>
      <c r="I378" s="16"/>
      <c r="J378" s="16"/>
    </row>
    <row r="379" spans="1:10" ht="16.5" customHeight="1">
      <c r="A379" s="12"/>
      <c r="B379" s="193" t="s">
        <v>817</v>
      </c>
      <c r="C379" s="193"/>
      <c r="D379" s="193"/>
      <c r="E379" s="193"/>
      <c r="F379" s="193"/>
      <c r="G379" s="193"/>
      <c r="H379" s="16">
        <v>1200</v>
      </c>
      <c r="I379" s="16"/>
      <c r="J379" s="16"/>
    </row>
    <row r="380" spans="1:10" ht="16.5" customHeight="1">
      <c r="A380" s="12"/>
      <c r="B380" s="193" t="s">
        <v>799</v>
      </c>
      <c r="C380" s="193"/>
      <c r="D380" s="193"/>
      <c r="E380" s="193"/>
      <c r="F380" s="193"/>
      <c r="G380" s="193"/>
      <c r="H380" s="16">
        <v>2358</v>
      </c>
      <c r="I380" s="16"/>
      <c r="J380" s="16"/>
    </row>
    <row r="381" spans="1:10" ht="16.5" customHeight="1">
      <c r="A381" s="12"/>
      <c r="B381" s="193" t="s">
        <v>183</v>
      </c>
      <c r="C381" s="193"/>
      <c r="D381" s="193"/>
      <c r="E381" s="193"/>
      <c r="F381" s="193"/>
      <c r="G381" s="193"/>
      <c r="H381" s="16">
        <v>3200</v>
      </c>
      <c r="I381" s="16"/>
      <c r="J381" s="16"/>
    </row>
    <row r="382" spans="1:10" ht="16.5" customHeight="1">
      <c r="A382" s="12"/>
      <c r="B382" s="193" t="s">
        <v>249</v>
      </c>
      <c r="C382" s="193"/>
      <c r="D382" s="193"/>
      <c r="E382" s="193"/>
      <c r="F382" s="193"/>
      <c r="G382" s="193"/>
      <c r="H382" s="16">
        <v>5500</v>
      </c>
      <c r="I382" s="16"/>
      <c r="J382" s="16"/>
    </row>
    <row r="383" spans="1:10" ht="16.5" customHeight="1">
      <c r="A383" s="12"/>
      <c r="B383" s="193" t="s">
        <v>73</v>
      </c>
      <c r="C383" s="193"/>
      <c r="D383" s="193"/>
      <c r="E383" s="193"/>
      <c r="F383" s="193"/>
      <c r="G383" s="193"/>
      <c r="H383" s="16">
        <v>900</v>
      </c>
      <c r="I383" s="16"/>
      <c r="J383" s="16"/>
    </row>
    <row r="384" spans="1:10" ht="16.5" customHeight="1">
      <c r="A384" s="12"/>
      <c r="B384" s="193" t="s">
        <v>250</v>
      </c>
      <c r="C384" s="193"/>
      <c r="D384" s="193"/>
      <c r="E384" s="193"/>
      <c r="F384" s="193"/>
      <c r="G384" s="193"/>
      <c r="H384" s="16">
        <v>5000</v>
      </c>
      <c r="I384" s="16"/>
      <c r="J384" s="16"/>
    </row>
    <row r="385" spans="1:10" ht="16.5" customHeight="1">
      <c r="A385" s="12"/>
      <c r="B385" s="193" t="s">
        <v>251</v>
      </c>
      <c r="C385" s="193"/>
      <c r="D385" s="193"/>
      <c r="E385" s="193"/>
      <c r="F385" s="193"/>
      <c r="G385" s="193"/>
      <c r="H385" s="16">
        <v>1300</v>
      </c>
      <c r="I385" s="16"/>
      <c r="J385" s="16"/>
    </row>
    <row r="386" spans="1:10" ht="16.5" customHeight="1">
      <c r="A386" s="12"/>
      <c r="B386" s="193" t="s">
        <v>252</v>
      </c>
      <c r="C386" s="193"/>
      <c r="D386" s="193"/>
      <c r="E386" s="193"/>
      <c r="F386" s="193"/>
      <c r="G386" s="193"/>
      <c r="H386" s="16">
        <v>6000</v>
      </c>
      <c r="I386" s="16"/>
      <c r="J386" s="16"/>
    </row>
    <row r="387" spans="1:10" ht="16.5" customHeight="1">
      <c r="A387" s="12"/>
      <c r="B387" s="193" t="s">
        <v>223</v>
      </c>
      <c r="C387" s="193"/>
      <c r="D387" s="193"/>
      <c r="E387" s="193"/>
      <c r="F387" s="193"/>
      <c r="G387" s="193"/>
      <c r="H387" s="16">
        <v>1600</v>
      </c>
      <c r="I387" s="16"/>
      <c r="J387" s="16"/>
    </row>
    <row r="388" spans="1:10" ht="16.5" customHeight="1">
      <c r="A388" s="12"/>
      <c r="B388" s="171" t="s">
        <v>37</v>
      </c>
      <c r="C388" s="171"/>
      <c r="D388" s="171"/>
      <c r="E388" s="171"/>
      <c r="F388" s="171"/>
      <c r="G388" s="171"/>
      <c r="H388" s="16">
        <v>1100</v>
      </c>
      <c r="I388" s="16"/>
      <c r="J388" s="16"/>
    </row>
    <row r="389" spans="1:10" ht="16.5" customHeight="1">
      <c r="A389" s="12"/>
      <c r="B389" s="171" t="s">
        <v>253</v>
      </c>
      <c r="C389" s="171"/>
      <c r="D389" s="171"/>
      <c r="E389" s="171"/>
      <c r="F389" s="171"/>
      <c r="G389" s="171"/>
      <c r="H389" s="16">
        <v>800</v>
      </c>
      <c r="I389" s="16"/>
      <c r="J389" s="16"/>
    </row>
    <row r="390" spans="1:10" ht="16.5" customHeight="1">
      <c r="A390" s="12"/>
      <c r="B390" s="193" t="s">
        <v>254</v>
      </c>
      <c r="C390" s="193"/>
      <c r="D390" s="193"/>
      <c r="E390" s="193"/>
      <c r="F390" s="193"/>
      <c r="G390" s="193"/>
      <c r="H390" s="16">
        <v>400</v>
      </c>
      <c r="I390" s="16"/>
      <c r="J390" s="16"/>
    </row>
    <row r="391" spans="1:10" ht="16.5" customHeight="1">
      <c r="A391" s="12"/>
      <c r="B391" s="193" t="s">
        <v>255</v>
      </c>
      <c r="C391" s="193"/>
      <c r="D391" s="193"/>
      <c r="E391" s="193"/>
      <c r="F391" s="193"/>
      <c r="G391" s="193"/>
      <c r="H391" s="16">
        <v>500</v>
      </c>
      <c r="I391" s="16"/>
      <c r="J391" s="16"/>
    </row>
    <row r="392" spans="1:10" ht="16.5" customHeight="1">
      <c r="A392" s="12"/>
      <c r="B392" s="193" t="s">
        <v>184</v>
      </c>
      <c r="C392" s="193"/>
      <c r="D392" s="193"/>
      <c r="E392" s="193"/>
      <c r="F392" s="193"/>
      <c r="G392" s="193"/>
      <c r="H392" s="16">
        <v>600</v>
      </c>
      <c r="I392" s="16"/>
      <c r="J392" s="16"/>
    </row>
    <row r="393" spans="1:10" ht="16.5" customHeight="1">
      <c r="A393" s="12"/>
      <c r="B393" s="193" t="s">
        <v>286</v>
      </c>
      <c r="C393" s="193"/>
      <c r="D393" s="193"/>
      <c r="E393" s="193"/>
      <c r="F393" s="193"/>
      <c r="G393" s="193"/>
      <c r="H393" s="16">
        <v>220</v>
      </c>
      <c r="I393" s="16"/>
      <c r="J393" s="16"/>
    </row>
    <row r="394" spans="1:10" ht="16.5" customHeight="1">
      <c r="A394" s="12"/>
      <c r="B394" s="193" t="s">
        <v>219</v>
      </c>
      <c r="C394" s="193"/>
      <c r="D394" s="193"/>
      <c r="E394" s="193"/>
      <c r="F394" s="193"/>
      <c r="G394" s="193"/>
      <c r="H394" s="16">
        <v>450</v>
      </c>
      <c r="I394" s="16"/>
      <c r="J394" s="16"/>
    </row>
    <row r="395" spans="1:10" ht="16.5" customHeight="1">
      <c r="A395" s="12"/>
      <c r="B395" s="193" t="s">
        <v>201</v>
      </c>
      <c r="C395" s="193"/>
      <c r="D395" s="193"/>
      <c r="E395" s="193"/>
      <c r="F395" s="193"/>
      <c r="G395" s="193"/>
      <c r="H395" s="16">
        <v>100</v>
      </c>
      <c r="I395" s="16"/>
      <c r="J395" s="16"/>
    </row>
    <row r="396" spans="1:10" ht="16.5" customHeight="1">
      <c r="A396" s="12"/>
      <c r="B396" s="192"/>
      <c r="C396" s="192"/>
      <c r="D396" s="192"/>
      <c r="E396" s="192"/>
      <c r="F396" s="192"/>
      <c r="G396" s="192"/>
      <c r="H396" s="16"/>
      <c r="I396" s="16"/>
      <c r="J396" s="16"/>
    </row>
    <row r="397" spans="1:10" ht="18" customHeight="1">
      <c r="A397" s="12">
        <v>80104</v>
      </c>
      <c r="B397" s="187" t="s">
        <v>384</v>
      </c>
      <c r="C397" s="187"/>
      <c r="D397" s="187"/>
      <c r="E397" s="187"/>
      <c r="F397" s="187"/>
      <c r="G397" s="187"/>
      <c r="H397" s="16"/>
      <c r="I397" s="26">
        <f>SUM(H398)</f>
        <v>1000</v>
      </c>
      <c r="J397" s="16"/>
    </row>
    <row r="398" spans="1:10" ht="33" customHeight="1">
      <c r="A398" s="12"/>
      <c r="B398" s="198" t="s">
        <v>214</v>
      </c>
      <c r="C398" s="198"/>
      <c r="D398" s="198"/>
      <c r="E398" s="198"/>
      <c r="F398" s="198"/>
      <c r="G398" s="198"/>
      <c r="H398" s="16">
        <v>1000</v>
      </c>
      <c r="I398" s="16"/>
      <c r="J398" s="16"/>
    </row>
    <row r="399" spans="1:10" ht="16.5" customHeight="1">
      <c r="A399" s="12"/>
      <c r="B399" s="180"/>
      <c r="C399" s="180"/>
      <c r="D399" s="180"/>
      <c r="E399" s="180"/>
      <c r="F399" s="180"/>
      <c r="G399" s="180"/>
      <c r="H399" s="16"/>
      <c r="I399" s="16"/>
      <c r="J399" s="16"/>
    </row>
    <row r="400" spans="1:10" ht="16.5" customHeight="1">
      <c r="A400" s="12">
        <v>80110</v>
      </c>
      <c r="B400" s="187" t="s">
        <v>74</v>
      </c>
      <c r="C400" s="187"/>
      <c r="D400" s="187"/>
      <c r="E400" s="187"/>
      <c r="F400" s="187"/>
      <c r="G400" s="187"/>
      <c r="H400" s="16"/>
      <c r="I400" s="26">
        <f>SUM(H401:H429)</f>
        <v>478511</v>
      </c>
      <c r="J400" s="16"/>
    </row>
    <row r="401" spans="1:10" ht="16.5" customHeight="1">
      <c r="A401" s="12"/>
      <c r="B401" s="193" t="s">
        <v>36</v>
      </c>
      <c r="C401" s="193"/>
      <c r="D401" s="193"/>
      <c r="E401" s="193"/>
      <c r="F401" s="193"/>
      <c r="G401" s="193"/>
      <c r="H401" s="16">
        <v>310900</v>
      </c>
      <c r="I401" s="16"/>
      <c r="J401" s="16"/>
    </row>
    <row r="402" spans="1:10" ht="16.5" customHeight="1">
      <c r="A402" s="12"/>
      <c r="B402" s="193" t="s">
        <v>843</v>
      </c>
      <c r="C402" s="193"/>
      <c r="D402" s="193"/>
      <c r="E402" s="193"/>
      <c r="F402" s="193"/>
      <c r="G402" s="193"/>
      <c r="H402" s="16">
        <v>24500</v>
      </c>
      <c r="I402" s="16"/>
      <c r="J402" s="16"/>
    </row>
    <row r="403" spans="1:10" ht="16.5" customHeight="1">
      <c r="A403" s="12"/>
      <c r="B403" s="193" t="s">
        <v>816</v>
      </c>
      <c r="C403" s="193"/>
      <c r="D403" s="193"/>
      <c r="E403" s="193"/>
      <c r="F403" s="193"/>
      <c r="G403" s="193"/>
      <c r="H403" s="16">
        <v>61300</v>
      </c>
      <c r="I403" s="16"/>
      <c r="J403" s="16"/>
    </row>
    <row r="404" spans="1:10" ht="16.5" customHeight="1">
      <c r="A404" s="12"/>
      <c r="B404" s="193" t="s">
        <v>817</v>
      </c>
      <c r="C404" s="193"/>
      <c r="D404" s="193"/>
      <c r="E404" s="193"/>
      <c r="F404" s="193"/>
      <c r="G404" s="193"/>
      <c r="H404" s="16">
        <v>8700</v>
      </c>
      <c r="I404" s="16"/>
      <c r="J404" s="16"/>
    </row>
    <row r="405" spans="1:10" ht="16.5" customHeight="1">
      <c r="A405" s="12"/>
      <c r="B405" s="193" t="s">
        <v>799</v>
      </c>
      <c r="C405" s="193"/>
      <c r="D405" s="193"/>
      <c r="E405" s="193"/>
      <c r="F405" s="193"/>
      <c r="G405" s="193"/>
      <c r="H405" s="16">
        <v>19918</v>
      </c>
      <c r="I405" s="16"/>
      <c r="J405" s="16"/>
    </row>
    <row r="406" spans="1:10" ht="16.5" customHeight="1">
      <c r="A406" s="12"/>
      <c r="B406" s="193" t="s">
        <v>183</v>
      </c>
      <c r="C406" s="193"/>
      <c r="D406" s="193"/>
      <c r="E406" s="193"/>
      <c r="F406" s="193"/>
      <c r="G406" s="193"/>
      <c r="H406" s="16">
        <v>20450</v>
      </c>
      <c r="I406" s="16"/>
      <c r="J406" s="16"/>
    </row>
    <row r="407" spans="1:10" ht="16.5" customHeight="1">
      <c r="A407" s="12"/>
      <c r="B407" s="193" t="s">
        <v>845</v>
      </c>
      <c r="C407" s="193"/>
      <c r="D407" s="193"/>
      <c r="E407" s="193"/>
      <c r="F407" s="193"/>
      <c r="G407" s="193"/>
      <c r="H407" s="16">
        <v>9300</v>
      </c>
      <c r="I407" s="16"/>
      <c r="J407" s="16"/>
    </row>
    <row r="408" spans="1:10" ht="16.5" customHeight="1">
      <c r="A408" s="12"/>
      <c r="B408" s="193" t="s">
        <v>202</v>
      </c>
      <c r="C408" s="193"/>
      <c r="D408" s="193"/>
      <c r="E408" s="193"/>
      <c r="F408" s="193"/>
      <c r="G408" s="193"/>
      <c r="H408" s="16">
        <v>1150</v>
      </c>
      <c r="I408" s="16"/>
      <c r="J408" s="16"/>
    </row>
    <row r="409" spans="1:10" ht="26.25" customHeight="1">
      <c r="A409" s="12"/>
      <c r="B409" s="198" t="s">
        <v>186</v>
      </c>
      <c r="C409" s="198"/>
      <c r="D409" s="198"/>
      <c r="E409" s="198"/>
      <c r="F409" s="198"/>
      <c r="G409" s="198"/>
      <c r="H409" s="16">
        <v>950</v>
      </c>
      <c r="I409" s="16"/>
      <c r="J409" s="16"/>
    </row>
    <row r="410" spans="1:10" ht="17.25" customHeight="1">
      <c r="A410" s="12"/>
      <c r="B410" s="198" t="s">
        <v>197</v>
      </c>
      <c r="C410" s="198"/>
      <c r="D410" s="198"/>
      <c r="E410" s="198"/>
      <c r="F410" s="198"/>
      <c r="G410" s="198"/>
      <c r="H410" s="16">
        <v>380</v>
      </c>
      <c r="I410" s="16"/>
      <c r="J410" s="16"/>
    </row>
    <row r="411" spans="1:10" ht="16.5" customHeight="1">
      <c r="A411" s="23"/>
      <c r="B411" s="198" t="s">
        <v>287</v>
      </c>
      <c r="C411" s="198"/>
      <c r="D411" s="198"/>
      <c r="E411" s="198"/>
      <c r="F411" s="198"/>
      <c r="G411" s="198"/>
      <c r="H411" s="16">
        <v>3700</v>
      </c>
      <c r="I411" s="16"/>
      <c r="J411" s="16"/>
    </row>
    <row r="412" spans="1:10" ht="16.5" customHeight="1">
      <c r="A412" s="23"/>
      <c r="B412" s="198" t="s">
        <v>234</v>
      </c>
      <c r="C412" s="198"/>
      <c r="D412" s="198"/>
      <c r="E412" s="198"/>
      <c r="F412" s="198"/>
      <c r="G412" s="198"/>
      <c r="H412" s="16">
        <v>90</v>
      </c>
      <c r="I412" s="16"/>
      <c r="J412" s="16"/>
    </row>
    <row r="413" spans="1:10" ht="16.5" customHeight="1">
      <c r="A413" s="23"/>
      <c r="B413" s="198" t="s">
        <v>236</v>
      </c>
      <c r="C413" s="198"/>
      <c r="D413" s="198"/>
      <c r="E413" s="198"/>
      <c r="F413" s="198"/>
      <c r="G413" s="198"/>
      <c r="H413" s="16">
        <v>230</v>
      </c>
      <c r="I413" s="16"/>
      <c r="J413" s="16"/>
    </row>
    <row r="414" spans="1:10" ht="16.5" customHeight="1">
      <c r="A414" s="12"/>
      <c r="B414" s="193" t="s">
        <v>72</v>
      </c>
      <c r="C414" s="193"/>
      <c r="D414" s="193"/>
      <c r="E414" s="193"/>
      <c r="F414" s="193"/>
      <c r="G414" s="193"/>
      <c r="H414" s="16">
        <v>570</v>
      </c>
      <c r="I414" s="16"/>
      <c r="J414" s="16"/>
    </row>
    <row r="415" spans="1:10" ht="16.5" customHeight="1">
      <c r="A415" s="12"/>
      <c r="B415" s="193" t="s">
        <v>37</v>
      </c>
      <c r="C415" s="193"/>
      <c r="D415" s="193"/>
      <c r="E415" s="193"/>
      <c r="F415" s="193"/>
      <c r="G415" s="193"/>
      <c r="H415" s="16">
        <v>5100</v>
      </c>
      <c r="I415" s="16"/>
      <c r="J415" s="16"/>
    </row>
    <row r="416" spans="1:10" ht="16.5" customHeight="1">
      <c r="A416" s="23"/>
      <c r="B416" s="193" t="s">
        <v>198</v>
      </c>
      <c r="C416" s="193"/>
      <c r="D416" s="193"/>
      <c r="E416" s="193"/>
      <c r="F416" s="193"/>
      <c r="G416" s="193"/>
      <c r="H416" s="16">
        <v>450</v>
      </c>
      <c r="I416" s="16"/>
      <c r="J416" s="16"/>
    </row>
    <row r="417" spans="1:10" ht="16.5" customHeight="1">
      <c r="A417" s="23"/>
      <c r="B417" s="193" t="s">
        <v>237</v>
      </c>
      <c r="C417" s="193"/>
      <c r="D417" s="193"/>
      <c r="E417" s="193"/>
      <c r="F417" s="193"/>
      <c r="G417" s="193"/>
      <c r="H417" s="16">
        <v>2000</v>
      </c>
      <c r="I417" s="16"/>
      <c r="J417" s="16"/>
    </row>
    <row r="418" spans="1:10" ht="16.5" customHeight="1">
      <c r="A418" s="23"/>
      <c r="B418" s="193" t="s">
        <v>238</v>
      </c>
      <c r="C418" s="193"/>
      <c r="D418" s="193"/>
      <c r="E418" s="193"/>
      <c r="F418" s="193"/>
      <c r="G418" s="193"/>
      <c r="H418" s="16">
        <v>1650</v>
      </c>
      <c r="I418" s="16"/>
      <c r="J418" s="16"/>
    </row>
    <row r="419" spans="1:10" ht="16.5" customHeight="1">
      <c r="A419" s="12"/>
      <c r="B419" s="193" t="s">
        <v>70</v>
      </c>
      <c r="C419" s="193"/>
      <c r="D419" s="193"/>
      <c r="E419" s="193"/>
      <c r="F419" s="193"/>
      <c r="G419" s="193"/>
      <c r="H419" s="16">
        <v>1400</v>
      </c>
      <c r="I419" s="16"/>
      <c r="J419" s="16"/>
    </row>
    <row r="420" spans="1:10" ht="16.5" customHeight="1">
      <c r="A420" s="12"/>
      <c r="B420" s="193" t="s">
        <v>832</v>
      </c>
      <c r="C420" s="193"/>
      <c r="D420" s="193"/>
      <c r="E420" s="193"/>
      <c r="F420" s="193"/>
      <c r="G420" s="193"/>
      <c r="H420" s="16">
        <v>1000</v>
      </c>
      <c r="I420" s="16"/>
      <c r="J420" s="16"/>
    </row>
    <row r="421" spans="1:10" ht="16.5" customHeight="1">
      <c r="A421" s="12"/>
      <c r="B421" s="193" t="s">
        <v>200</v>
      </c>
      <c r="C421" s="193"/>
      <c r="D421" s="193"/>
      <c r="E421" s="193"/>
      <c r="F421" s="193"/>
      <c r="G421" s="193"/>
      <c r="H421" s="16">
        <v>430</v>
      </c>
      <c r="I421" s="16"/>
      <c r="J421" s="16"/>
    </row>
    <row r="422" spans="1:10" ht="16.5" customHeight="1">
      <c r="A422" s="12"/>
      <c r="B422" s="193" t="s">
        <v>219</v>
      </c>
      <c r="C422" s="193"/>
      <c r="D422" s="193"/>
      <c r="E422" s="193"/>
      <c r="F422" s="193"/>
      <c r="G422" s="193"/>
      <c r="H422" s="16">
        <v>600</v>
      </c>
      <c r="I422" s="16"/>
      <c r="J422" s="16"/>
    </row>
    <row r="423" spans="1:10" ht="16.5" customHeight="1">
      <c r="A423" s="23"/>
      <c r="B423" s="193" t="s">
        <v>242</v>
      </c>
      <c r="C423" s="193"/>
      <c r="D423" s="193"/>
      <c r="E423" s="193"/>
      <c r="F423" s="193"/>
      <c r="G423" s="193"/>
      <c r="H423" s="16">
        <v>400</v>
      </c>
      <c r="I423" s="16"/>
      <c r="J423" s="16"/>
    </row>
    <row r="424" spans="1:10" ht="16.5" customHeight="1">
      <c r="A424" s="23"/>
      <c r="B424" s="193" t="s">
        <v>203</v>
      </c>
      <c r="C424" s="193"/>
      <c r="D424" s="193"/>
      <c r="E424" s="193"/>
      <c r="F424" s="193"/>
      <c r="G424" s="193"/>
      <c r="H424" s="16">
        <v>703</v>
      </c>
      <c r="I424" s="16"/>
      <c r="J424" s="16"/>
    </row>
    <row r="425" spans="1:10" ht="16.5" customHeight="1">
      <c r="A425" s="23"/>
      <c r="B425" s="193" t="s">
        <v>204</v>
      </c>
      <c r="C425" s="193"/>
      <c r="D425" s="193"/>
      <c r="E425" s="193"/>
      <c r="F425" s="193"/>
      <c r="G425" s="193"/>
      <c r="H425" s="16">
        <v>190</v>
      </c>
      <c r="I425" s="16"/>
      <c r="J425" s="16"/>
    </row>
    <row r="426" spans="1:10" ht="16.5" customHeight="1">
      <c r="A426" s="23"/>
      <c r="B426" s="193" t="s">
        <v>241</v>
      </c>
      <c r="C426" s="193"/>
      <c r="D426" s="193"/>
      <c r="E426" s="193"/>
      <c r="F426" s="193"/>
      <c r="G426" s="193"/>
      <c r="H426" s="16">
        <v>70</v>
      </c>
      <c r="I426" s="16"/>
      <c r="J426" s="16"/>
    </row>
    <row r="427" spans="1:10" ht="16.5" customHeight="1">
      <c r="A427" s="23"/>
      <c r="B427" s="193" t="s">
        <v>858</v>
      </c>
      <c r="C427" s="193"/>
      <c r="D427" s="193"/>
      <c r="E427" s="193"/>
      <c r="F427" s="193"/>
      <c r="G427" s="193"/>
      <c r="H427" s="16">
        <v>100</v>
      </c>
      <c r="I427" s="16"/>
      <c r="J427" s="16"/>
    </row>
    <row r="428" spans="1:10" ht="16.5" customHeight="1">
      <c r="A428" s="23"/>
      <c r="B428" s="193" t="s">
        <v>75</v>
      </c>
      <c r="C428" s="193"/>
      <c r="D428" s="193"/>
      <c r="E428" s="193"/>
      <c r="F428" s="193"/>
      <c r="G428" s="193"/>
      <c r="H428" s="16">
        <v>2080</v>
      </c>
      <c r="I428" s="16"/>
      <c r="J428" s="16"/>
    </row>
    <row r="429" spans="1:10" ht="16.5" customHeight="1">
      <c r="A429" s="23"/>
      <c r="B429" s="193" t="s">
        <v>201</v>
      </c>
      <c r="C429" s="193"/>
      <c r="D429" s="193"/>
      <c r="E429" s="193"/>
      <c r="F429" s="193"/>
      <c r="G429" s="193"/>
      <c r="H429" s="16">
        <v>200</v>
      </c>
      <c r="I429" s="16"/>
      <c r="J429" s="16"/>
    </row>
    <row r="430" spans="1:10" ht="16.5" customHeight="1">
      <c r="A430" s="35"/>
      <c r="B430" s="168"/>
      <c r="C430" s="168"/>
      <c r="D430" s="168"/>
      <c r="E430" s="168"/>
      <c r="F430" s="168"/>
      <c r="G430" s="168"/>
      <c r="H430" s="16"/>
      <c r="I430" s="16"/>
      <c r="J430" s="16"/>
    </row>
    <row r="431" spans="1:10" ht="16.5" customHeight="1">
      <c r="A431" s="12">
        <v>80113</v>
      </c>
      <c r="B431" s="187" t="s">
        <v>76</v>
      </c>
      <c r="C431" s="187"/>
      <c r="D431" s="187"/>
      <c r="E431" s="187"/>
      <c r="F431" s="187"/>
      <c r="G431" s="187"/>
      <c r="H431" s="16"/>
      <c r="I431" s="26">
        <f>SUM(H433:H446)</f>
        <v>217550</v>
      </c>
      <c r="J431" s="16"/>
    </row>
    <row r="432" spans="1:10" ht="16.5" customHeight="1">
      <c r="A432" s="12"/>
      <c r="B432" s="172"/>
      <c r="C432" s="172"/>
      <c r="D432" s="172"/>
      <c r="E432" s="172"/>
      <c r="F432" s="172"/>
      <c r="G432" s="172"/>
      <c r="H432" s="16"/>
      <c r="I432" s="16"/>
      <c r="J432" s="16"/>
    </row>
    <row r="433" spans="1:11" ht="16.5" customHeight="1">
      <c r="A433" s="12"/>
      <c r="B433" s="197" t="s">
        <v>290</v>
      </c>
      <c r="C433" s="197"/>
      <c r="D433" s="197"/>
      <c r="E433" s="197"/>
      <c r="F433" s="197"/>
      <c r="G433" s="197"/>
      <c r="H433" s="63">
        <v>36700</v>
      </c>
      <c r="I433" s="16"/>
      <c r="J433" s="16"/>
      <c r="K433" s="109" t="s">
        <v>640</v>
      </c>
    </row>
    <row r="434" spans="1:11" ht="16.5" customHeight="1">
      <c r="A434" s="12"/>
      <c r="B434" s="193" t="s">
        <v>843</v>
      </c>
      <c r="C434" s="193"/>
      <c r="D434" s="193"/>
      <c r="E434" s="193"/>
      <c r="F434" s="193"/>
      <c r="G434" s="193"/>
      <c r="H434" s="16">
        <v>3000</v>
      </c>
      <c r="I434" s="16"/>
      <c r="J434" s="16"/>
      <c r="K434" s="109" t="s">
        <v>642</v>
      </c>
    </row>
    <row r="435" spans="1:11" ht="16.5" customHeight="1">
      <c r="A435" s="12"/>
      <c r="B435" s="193" t="s">
        <v>816</v>
      </c>
      <c r="C435" s="193"/>
      <c r="D435" s="193"/>
      <c r="E435" s="193"/>
      <c r="F435" s="193"/>
      <c r="G435" s="193"/>
      <c r="H435" s="16">
        <v>7650</v>
      </c>
      <c r="I435" s="16"/>
      <c r="J435" s="16"/>
      <c r="K435" s="109" t="s">
        <v>644</v>
      </c>
    </row>
    <row r="436" spans="1:11" ht="16.5" customHeight="1">
      <c r="A436" s="12"/>
      <c r="B436" s="193" t="s">
        <v>817</v>
      </c>
      <c r="C436" s="193"/>
      <c r="D436" s="193"/>
      <c r="E436" s="193"/>
      <c r="F436" s="193"/>
      <c r="G436" s="193"/>
      <c r="H436" s="16">
        <v>1100</v>
      </c>
      <c r="I436" s="16"/>
      <c r="J436" s="16"/>
      <c r="K436" s="109" t="s">
        <v>646</v>
      </c>
    </row>
    <row r="437" spans="1:11" ht="16.5" customHeight="1">
      <c r="A437" s="12"/>
      <c r="B437" s="193" t="s">
        <v>799</v>
      </c>
      <c r="C437" s="193"/>
      <c r="D437" s="193"/>
      <c r="E437" s="193"/>
      <c r="F437" s="193"/>
      <c r="G437" s="193"/>
      <c r="H437" s="16">
        <v>1600</v>
      </c>
      <c r="I437" s="16"/>
      <c r="J437" s="16"/>
      <c r="K437" s="109" t="s">
        <v>656</v>
      </c>
    </row>
    <row r="438" spans="1:11" ht="16.5" customHeight="1">
      <c r="A438" s="12"/>
      <c r="B438" s="193" t="s">
        <v>77</v>
      </c>
      <c r="C438" s="193"/>
      <c r="D438" s="193"/>
      <c r="E438" s="193"/>
      <c r="F438" s="193"/>
      <c r="G438" s="193"/>
      <c r="H438" s="16">
        <v>3500</v>
      </c>
      <c r="I438" s="16"/>
      <c r="J438" s="16"/>
      <c r="K438" s="109" t="s">
        <v>648</v>
      </c>
    </row>
    <row r="439" spans="1:11" ht="27.75" customHeight="1">
      <c r="A439" s="12"/>
      <c r="B439" s="198" t="s">
        <v>448</v>
      </c>
      <c r="C439" s="198"/>
      <c r="D439" s="198"/>
      <c r="E439" s="198"/>
      <c r="F439" s="198"/>
      <c r="G439" s="198"/>
      <c r="H439" s="16">
        <v>42000</v>
      </c>
      <c r="I439" s="16"/>
      <c r="J439" s="16"/>
      <c r="K439" s="113" t="s">
        <v>634</v>
      </c>
    </row>
    <row r="440" spans="1:11" ht="16.5" customHeight="1">
      <c r="A440" s="12"/>
      <c r="B440" s="193" t="s">
        <v>778</v>
      </c>
      <c r="C440" s="193"/>
      <c r="D440" s="193"/>
      <c r="E440" s="193"/>
      <c r="F440" s="193"/>
      <c r="G440" s="193"/>
      <c r="H440" s="16">
        <v>500</v>
      </c>
      <c r="I440" s="16"/>
      <c r="J440" s="16"/>
      <c r="K440" s="109" t="s">
        <v>652</v>
      </c>
    </row>
    <row r="441" spans="1:11" ht="16.5" customHeight="1">
      <c r="A441" s="12"/>
      <c r="B441" s="193" t="s">
        <v>181</v>
      </c>
      <c r="C441" s="193"/>
      <c r="D441" s="193"/>
      <c r="E441" s="193"/>
      <c r="F441" s="193"/>
      <c r="G441" s="193"/>
      <c r="H441" s="16">
        <v>500</v>
      </c>
      <c r="I441" s="16"/>
      <c r="J441" s="16"/>
      <c r="K441" s="114" t="s">
        <v>636</v>
      </c>
    </row>
    <row r="442" spans="1:11" ht="26.25" customHeight="1">
      <c r="A442" s="12"/>
      <c r="B442" s="203" t="s">
        <v>170</v>
      </c>
      <c r="C442" s="198"/>
      <c r="D442" s="198"/>
      <c r="E442" s="198"/>
      <c r="F442" s="198"/>
      <c r="G442" s="198"/>
      <c r="H442" s="16">
        <v>53000</v>
      </c>
      <c r="I442" s="16"/>
      <c r="J442" s="16"/>
      <c r="K442" s="114" t="s">
        <v>636</v>
      </c>
    </row>
    <row r="443" spans="1:11" ht="16.5" customHeight="1">
      <c r="A443" s="12"/>
      <c r="B443" s="193" t="s">
        <v>222</v>
      </c>
      <c r="C443" s="193"/>
      <c r="D443" s="193"/>
      <c r="E443" s="193"/>
      <c r="F443" s="193"/>
      <c r="G443" s="193"/>
      <c r="H443" s="16">
        <v>59000</v>
      </c>
      <c r="I443" s="16"/>
      <c r="J443" s="16"/>
      <c r="K443" s="113" t="s">
        <v>634</v>
      </c>
    </row>
    <row r="444" spans="1:11" ht="16.5" customHeight="1">
      <c r="A444" s="12"/>
      <c r="B444" s="193" t="s">
        <v>180</v>
      </c>
      <c r="C444" s="193"/>
      <c r="D444" s="193"/>
      <c r="E444" s="193"/>
      <c r="F444" s="193"/>
      <c r="G444" s="193"/>
      <c r="H444" s="16">
        <v>7000</v>
      </c>
      <c r="I444" s="16"/>
      <c r="J444" s="16"/>
      <c r="K444" s="109" t="s">
        <v>654</v>
      </c>
    </row>
    <row r="445" spans="1:11" ht="16.5" customHeight="1">
      <c r="A445" s="12"/>
      <c r="B445" s="193" t="s">
        <v>78</v>
      </c>
      <c r="C445" s="193"/>
      <c r="D445" s="193"/>
      <c r="E445" s="193"/>
      <c r="F445" s="193"/>
      <c r="G445" s="193"/>
      <c r="H445" s="16">
        <v>1500</v>
      </c>
      <c r="I445" s="16"/>
      <c r="J445" s="16"/>
      <c r="K445" s="109" t="s">
        <v>650</v>
      </c>
    </row>
    <row r="446" spans="1:11" ht="16.5" customHeight="1">
      <c r="A446" s="12"/>
      <c r="B446" s="193" t="s">
        <v>79</v>
      </c>
      <c r="C446" s="193"/>
      <c r="D446" s="193"/>
      <c r="E446" s="193"/>
      <c r="F446" s="193"/>
      <c r="G446" s="193"/>
      <c r="H446" s="16">
        <v>500</v>
      </c>
      <c r="I446" s="16"/>
      <c r="J446" s="16"/>
      <c r="K446" s="113" t="s">
        <v>634</v>
      </c>
    </row>
    <row r="447" spans="1:10" ht="16.5" customHeight="1">
      <c r="A447" s="12"/>
      <c r="B447" s="192"/>
      <c r="C447" s="192"/>
      <c r="D447" s="192"/>
      <c r="E447" s="192"/>
      <c r="F447" s="192"/>
      <c r="G447" s="192"/>
      <c r="H447" s="16"/>
      <c r="I447" s="16"/>
      <c r="J447" s="16"/>
    </row>
    <row r="448" spans="1:10" ht="16.5" customHeight="1">
      <c r="A448" s="35"/>
      <c r="B448" s="193"/>
      <c r="C448" s="193"/>
      <c r="D448" s="193"/>
      <c r="E448" s="193"/>
      <c r="F448" s="193"/>
      <c r="G448" s="193"/>
      <c r="H448" s="16"/>
      <c r="I448" s="16"/>
      <c r="J448" s="16"/>
    </row>
    <row r="449" spans="1:10" ht="16.5" customHeight="1">
      <c r="A449" s="12">
        <v>80146</v>
      </c>
      <c r="B449" s="187" t="s">
        <v>80</v>
      </c>
      <c r="C449" s="187"/>
      <c r="D449" s="187"/>
      <c r="E449" s="187"/>
      <c r="F449" s="187"/>
      <c r="G449" s="187"/>
      <c r="H449" s="16"/>
      <c r="I449" s="26">
        <f>SUM(H450:H452)</f>
        <v>6550</v>
      </c>
      <c r="J449" s="16"/>
    </row>
    <row r="450" spans="1:10" ht="16.5" customHeight="1">
      <c r="A450" s="12"/>
      <c r="B450" s="193"/>
      <c r="C450" s="193"/>
      <c r="D450" s="193"/>
      <c r="E450" s="193"/>
      <c r="F450" s="193"/>
      <c r="G450" s="193"/>
      <c r="H450" s="16"/>
      <c r="I450" s="16"/>
      <c r="J450" s="16"/>
    </row>
    <row r="451" spans="1:11" ht="16.5" customHeight="1">
      <c r="A451" s="12"/>
      <c r="B451" s="193" t="s">
        <v>81</v>
      </c>
      <c r="C451" s="193"/>
      <c r="D451" s="193"/>
      <c r="E451" s="193"/>
      <c r="F451" s="193"/>
      <c r="G451" s="193"/>
      <c r="H451" s="16">
        <v>5000</v>
      </c>
      <c r="I451" s="16"/>
      <c r="J451" s="16"/>
      <c r="K451" s="109" t="s">
        <v>636</v>
      </c>
    </row>
    <row r="452" spans="1:11" ht="16.5" customHeight="1">
      <c r="A452" s="12"/>
      <c r="B452" s="193" t="s">
        <v>82</v>
      </c>
      <c r="C452" s="193"/>
      <c r="D452" s="193"/>
      <c r="E452" s="193"/>
      <c r="F452" s="193"/>
      <c r="G452" s="193"/>
      <c r="H452" s="16">
        <v>1550</v>
      </c>
      <c r="I452" s="16"/>
      <c r="J452" s="29"/>
      <c r="K452" s="109" t="s">
        <v>678</v>
      </c>
    </row>
    <row r="453" spans="1:10" ht="16.5" customHeight="1">
      <c r="A453" s="35"/>
      <c r="B453" s="168"/>
      <c r="C453" s="168"/>
      <c r="D453" s="168"/>
      <c r="E453" s="168"/>
      <c r="F453" s="168"/>
      <c r="G453" s="168"/>
      <c r="H453" s="16"/>
      <c r="I453" s="16"/>
      <c r="J453" s="29"/>
    </row>
    <row r="454" spans="1:10" ht="16.5" customHeight="1">
      <c r="A454" s="12">
        <v>80195</v>
      </c>
      <c r="B454" s="187" t="s">
        <v>813</v>
      </c>
      <c r="C454" s="187"/>
      <c r="D454" s="187"/>
      <c r="E454" s="187"/>
      <c r="F454" s="187"/>
      <c r="G454" s="187"/>
      <c r="H454" s="16"/>
      <c r="I454" s="26">
        <f>SUM(H455:H457)</f>
        <v>7550</v>
      </c>
      <c r="J454" s="29"/>
    </row>
    <row r="455" spans="1:10" ht="16.5" customHeight="1">
      <c r="A455" s="36"/>
      <c r="B455" s="193"/>
      <c r="C455" s="193"/>
      <c r="D455" s="193"/>
      <c r="E455" s="193"/>
      <c r="F455" s="193"/>
      <c r="G455" s="193"/>
      <c r="H455" s="16"/>
      <c r="I455" s="16"/>
      <c r="J455" s="29"/>
    </row>
    <row r="456" spans="1:11" ht="16.5" customHeight="1">
      <c r="A456" s="36"/>
      <c r="B456" s="193" t="s">
        <v>83</v>
      </c>
      <c r="C456" s="193"/>
      <c r="D456" s="193"/>
      <c r="E456" s="193"/>
      <c r="F456" s="193"/>
      <c r="G456" s="193"/>
      <c r="H456" s="16">
        <v>7550</v>
      </c>
      <c r="I456" s="16"/>
      <c r="J456" s="29"/>
      <c r="K456" s="109" t="s">
        <v>678</v>
      </c>
    </row>
    <row r="457" spans="1:10" ht="16.5" customHeight="1">
      <c r="A457" s="36"/>
      <c r="B457" s="192"/>
      <c r="C457" s="192"/>
      <c r="D457" s="192"/>
      <c r="E457" s="192"/>
      <c r="F457" s="192"/>
      <c r="G457" s="192"/>
      <c r="H457" s="16"/>
      <c r="I457" s="16"/>
      <c r="J457" s="29"/>
    </row>
    <row r="458" spans="1:10" ht="16.5" customHeight="1">
      <c r="A458" s="36"/>
      <c r="B458" s="192"/>
      <c r="C458" s="192"/>
      <c r="D458" s="192"/>
      <c r="E458" s="192"/>
      <c r="F458" s="192"/>
      <c r="G458" s="192"/>
      <c r="H458" s="16"/>
      <c r="I458" s="16"/>
      <c r="J458" s="29"/>
    </row>
    <row r="459" spans="1:10" ht="16.5" customHeight="1">
      <c r="A459" s="36"/>
      <c r="B459" s="193"/>
      <c r="C459" s="193"/>
      <c r="D459" s="193"/>
      <c r="E459" s="193"/>
      <c r="F459" s="193"/>
      <c r="G459" s="193"/>
      <c r="H459" s="16"/>
      <c r="I459" s="16"/>
      <c r="J459" s="29"/>
    </row>
    <row r="460" spans="1:10" ht="16.5" customHeight="1">
      <c r="A460" s="195" t="s">
        <v>84</v>
      </c>
      <c r="B460" s="195"/>
      <c r="C460" s="195"/>
      <c r="D460" s="195"/>
      <c r="E460" s="195"/>
      <c r="F460" s="195"/>
      <c r="G460" s="195"/>
      <c r="H460" s="15"/>
      <c r="I460" s="15"/>
      <c r="J460" s="29"/>
    </row>
    <row r="461" spans="1:10" ht="16.5" customHeight="1">
      <c r="A461" s="195"/>
      <c r="B461" s="195"/>
      <c r="C461" s="195"/>
      <c r="D461" s="195"/>
      <c r="E461" s="195"/>
      <c r="F461" s="195"/>
      <c r="G461" s="195"/>
      <c r="H461" s="15"/>
      <c r="I461" s="15"/>
      <c r="J461" s="26">
        <f>SUM(I463:I488)</f>
        <v>56500</v>
      </c>
    </row>
    <row r="462" spans="1:9" ht="16.5" customHeight="1">
      <c r="A462" s="36"/>
      <c r="B462" s="172"/>
      <c r="C462" s="172"/>
      <c r="D462" s="172"/>
      <c r="E462" s="172"/>
      <c r="F462" s="172"/>
      <c r="G462" s="172"/>
      <c r="H462" s="15"/>
      <c r="I462" s="15"/>
    </row>
    <row r="463" spans="1:10" ht="16.5" customHeight="1">
      <c r="A463" s="34" t="s">
        <v>770</v>
      </c>
      <c r="B463" s="190" t="s">
        <v>771</v>
      </c>
      <c r="C463" s="190"/>
      <c r="D463" s="190"/>
      <c r="E463" s="190"/>
      <c r="F463" s="190"/>
      <c r="G463" s="190"/>
      <c r="H463" s="15"/>
      <c r="I463" s="15"/>
      <c r="J463" s="29"/>
    </row>
    <row r="464" spans="1:10" ht="16.5" customHeight="1">
      <c r="A464" s="34"/>
      <c r="B464" s="210"/>
      <c r="C464" s="210"/>
      <c r="D464" s="210"/>
      <c r="E464" s="210"/>
      <c r="F464" s="210"/>
      <c r="G464" s="210"/>
      <c r="H464" s="15"/>
      <c r="I464" s="15"/>
      <c r="J464" s="29"/>
    </row>
    <row r="465" spans="1:10" ht="16.5" customHeight="1">
      <c r="A465" s="12">
        <v>85149</v>
      </c>
      <c r="B465" s="187" t="s">
        <v>85</v>
      </c>
      <c r="C465" s="187"/>
      <c r="D465" s="187"/>
      <c r="E465" s="187"/>
      <c r="F465" s="187"/>
      <c r="G465" s="187"/>
      <c r="H465" s="15"/>
      <c r="I465" s="26">
        <f>SUM(H467:H468)</f>
        <v>1500</v>
      </c>
      <c r="J465" s="29"/>
    </row>
    <row r="466" spans="1:10" ht="16.5" customHeight="1">
      <c r="A466" s="12"/>
      <c r="B466" s="180"/>
      <c r="C466" s="180"/>
      <c r="D466" s="180"/>
      <c r="E466" s="180"/>
      <c r="F466" s="180"/>
      <c r="G466" s="180"/>
      <c r="H466" s="15"/>
      <c r="J466" s="29"/>
    </row>
    <row r="467" spans="1:11" ht="30" customHeight="1">
      <c r="A467" s="29"/>
      <c r="B467" s="198" t="s">
        <v>449</v>
      </c>
      <c r="C467" s="198"/>
      <c r="D467" s="198"/>
      <c r="E467" s="198"/>
      <c r="F467" s="198"/>
      <c r="G467" s="198"/>
      <c r="H467" s="15">
        <v>1500</v>
      </c>
      <c r="I467" s="15"/>
      <c r="J467" s="29"/>
      <c r="K467" s="109" t="s">
        <v>319</v>
      </c>
    </row>
    <row r="468" spans="1:10" ht="16.5" customHeight="1">
      <c r="A468" s="29"/>
      <c r="B468" s="193"/>
      <c r="C468" s="193"/>
      <c r="D468" s="193"/>
      <c r="E468" s="193"/>
      <c r="F468" s="193"/>
      <c r="G468" s="193"/>
      <c r="H468" s="15"/>
      <c r="I468" s="15"/>
      <c r="J468" s="29"/>
    </row>
    <row r="469" spans="1:10" ht="16.5" customHeight="1">
      <c r="A469" s="29"/>
      <c r="B469" s="192"/>
      <c r="C469" s="192"/>
      <c r="D469" s="192"/>
      <c r="E469" s="192"/>
      <c r="F469" s="192"/>
      <c r="G469" s="192"/>
      <c r="H469" s="15"/>
      <c r="I469" s="15"/>
      <c r="J469" s="29"/>
    </row>
    <row r="470" spans="1:10" ht="16.5" customHeight="1">
      <c r="A470" s="12">
        <v>85153</v>
      </c>
      <c r="B470" s="187" t="s">
        <v>229</v>
      </c>
      <c r="C470" s="187"/>
      <c r="D470" s="187"/>
      <c r="E470" s="187"/>
      <c r="F470" s="187"/>
      <c r="G470" s="187"/>
      <c r="H470" s="15"/>
      <c r="I470" s="26">
        <f>SUM(H471:H473)</f>
        <v>2000</v>
      </c>
      <c r="J470" s="29"/>
    </row>
    <row r="471" spans="1:10" ht="16.5" customHeight="1">
      <c r="A471" s="12"/>
      <c r="B471" s="180"/>
      <c r="C471" s="180"/>
      <c r="D471" s="180"/>
      <c r="E471" s="180"/>
      <c r="F471" s="180"/>
      <c r="G471" s="180"/>
      <c r="H471" s="15"/>
      <c r="I471" s="15"/>
      <c r="J471" s="29"/>
    </row>
    <row r="472" spans="1:11" ht="16.5" customHeight="1">
      <c r="A472" s="12"/>
      <c r="B472" s="193" t="s">
        <v>171</v>
      </c>
      <c r="C472" s="193"/>
      <c r="D472" s="193"/>
      <c r="E472" s="193"/>
      <c r="F472" s="193"/>
      <c r="G472" s="193"/>
      <c r="H472" s="15">
        <v>2000</v>
      </c>
      <c r="I472" s="15"/>
      <c r="J472" s="29"/>
      <c r="K472" s="114" t="s">
        <v>636</v>
      </c>
    </row>
    <row r="473" spans="1:10" ht="16.5" customHeight="1">
      <c r="A473" s="12"/>
      <c r="B473" s="192"/>
      <c r="C473" s="192"/>
      <c r="D473" s="192"/>
      <c r="E473" s="192"/>
      <c r="F473" s="192"/>
      <c r="G473" s="192"/>
      <c r="H473" s="15"/>
      <c r="I473" s="15"/>
      <c r="J473" s="29"/>
    </row>
    <row r="474" spans="1:10" ht="16.5" customHeight="1">
      <c r="A474" s="36"/>
      <c r="B474" s="172"/>
      <c r="C474" s="172"/>
      <c r="D474" s="172"/>
      <c r="E474" s="172"/>
      <c r="F474" s="172"/>
      <c r="G474" s="172"/>
      <c r="H474" s="15"/>
      <c r="I474" s="15"/>
      <c r="J474" s="29"/>
    </row>
    <row r="475" spans="1:10" ht="16.5" customHeight="1">
      <c r="A475" s="12">
        <v>85154</v>
      </c>
      <c r="B475" s="187" t="s">
        <v>86</v>
      </c>
      <c r="C475" s="187"/>
      <c r="D475" s="187"/>
      <c r="E475" s="187"/>
      <c r="F475" s="187"/>
      <c r="G475" s="187"/>
      <c r="H475" s="29"/>
      <c r="I475" s="26">
        <f>SUM(H477:H490)</f>
        <v>53000</v>
      </c>
      <c r="J475" s="29"/>
    </row>
    <row r="476" spans="1:13" ht="16.5" customHeight="1">
      <c r="A476" s="36"/>
      <c r="B476" s="172"/>
      <c r="C476" s="172"/>
      <c r="D476" s="172"/>
      <c r="E476" s="172"/>
      <c r="F476" s="172"/>
      <c r="G476" s="172"/>
      <c r="H476" s="29"/>
      <c r="J476" s="29"/>
      <c r="M476" s="115">
        <v>4210</v>
      </c>
    </row>
    <row r="477" spans="1:14" ht="27.75" customHeight="1">
      <c r="A477" s="36"/>
      <c r="B477" s="198" t="s">
        <v>87</v>
      </c>
      <c r="C477" s="198"/>
      <c r="D477" s="198"/>
      <c r="E477" s="198"/>
      <c r="F477" s="198"/>
      <c r="G477" s="198"/>
      <c r="H477" s="15">
        <v>1000</v>
      </c>
      <c r="I477" s="15"/>
      <c r="J477" s="29"/>
      <c r="K477" s="104">
        <v>4300</v>
      </c>
      <c r="M477" s="115">
        <v>2000</v>
      </c>
      <c r="N477" s="115">
        <v>4300</v>
      </c>
    </row>
    <row r="478" spans="1:14" ht="16.5" customHeight="1">
      <c r="A478" s="36"/>
      <c r="B478" s="197" t="s">
        <v>88</v>
      </c>
      <c r="C478" s="197"/>
      <c r="D478" s="197"/>
      <c r="E478" s="197"/>
      <c r="F478" s="197"/>
      <c r="G478" s="197"/>
      <c r="H478" s="64">
        <v>5300</v>
      </c>
      <c r="I478" s="15"/>
      <c r="J478" s="29"/>
      <c r="K478" s="105" t="s">
        <v>325</v>
      </c>
      <c r="L478" s="104" t="s">
        <v>326</v>
      </c>
      <c r="M478" s="115">
        <v>3500</v>
      </c>
      <c r="N478" s="115">
        <v>1000</v>
      </c>
    </row>
    <row r="479" spans="1:14" ht="16.5" customHeight="1">
      <c r="A479" s="36"/>
      <c r="B479" s="193" t="s">
        <v>89</v>
      </c>
      <c r="C479" s="193"/>
      <c r="D479" s="193"/>
      <c r="E479" s="193"/>
      <c r="F479" s="193"/>
      <c r="G479" s="193"/>
      <c r="H479" s="15">
        <v>3800</v>
      </c>
      <c r="I479" s="15"/>
      <c r="J479" s="29"/>
      <c r="K479" s="109" t="s">
        <v>352</v>
      </c>
      <c r="L479" s="109" t="s">
        <v>321</v>
      </c>
      <c r="M479" s="115">
        <v>8000</v>
      </c>
      <c r="N479" s="115">
        <v>3300</v>
      </c>
    </row>
    <row r="480" spans="1:14" ht="16.5" customHeight="1">
      <c r="A480" s="36"/>
      <c r="B480" s="198" t="s">
        <v>90</v>
      </c>
      <c r="C480" s="198"/>
      <c r="D480" s="198"/>
      <c r="E480" s="198"/>
      <c r="F480" s="198"/>
      <c r="G480" s="198"/>
      <c r="H480" s="15">
        <v>3500</v>
      </c>
      <c r="I480" s="15"/>
      <c r="J480" s="29"/>
      <c r="K480" s="105">
        <v>4210</v>
      </c>
      <c r="M480" s="115">
        <v>10000</v>
      </c>
      <c r="N480" s="115">
        <v>1400</v>
      </c>
    </row>
    <row r="481" spans="1:14" ht="25.5" customHeight="1">
      <c r="A481" s="36"/>
      <c r="B481" s="198" t="s">
        <v>91</v>
      </c>
      <c r="C481" s="198"/>
      <c r="D481" s="198"/>
      <c r="E481" s="198"/>
      <c r="F481" s="198"/>
      <c r="G481" s="198"/>
      <c r="H481" s="15">
        <v>8000</v>
      </c>
      <c r="I481" s="15"/>
      <c r="J481" s="29"/>
      <c r="K481" s="105">
        <v>4210</v>
      </c>
      <c r="M481" s="115">
        <v>500</v>
      </c>
      <c r="N481" s="115">
        <v>800</v>
      </c>
    </row>
    <row r="482" spans="1:14" ht="21.75" customHeight="1">
      <c r="A482" s="36"/>
      <c r="B482" s="188" t="s">
        <v>92</v>
      </c>
      <c r="C482" s="188"/>
      <c r="D482" s="188"/>
      <c r="E482" s="188"/>
      <c r="F482" s="188"/>
      <c r="G482" s="188"/>
      <c r="H482" s="64">
        <v>11400</v>
      </c>
      <c r="I482" s="15"/>
      <c r="J482" s="29"/>
      <c r="K482" s="105" t="s">
        <v>355</v>
      </c>
      <c r="L482" s="104" t="s">
        <v>324</v>
      </c>
      <c r="N482" s="115">
        <v>1600</v>
      </c>
    </row>
    <row r="483" spans="1:14" ht="16.5" customHeight="1">
      <c r="A483" s="29"/>
      <c r="B483" s="198" t="s">
        <v>93</v>
      </c>
      <c r="C483" s="198"/>
      <c r="D483" s="198"/>
      <c r="E483" s="198"/>
      <c r="F483" s="198"/>
      <c r="G483" s="198"/>
      <c r="H483" s="15">
        <v>2000</v>
      </c>
      <c r="I483" s="15"/>
      <c r="J483" s="29"/>
      <c r="K483" s="104" t="s">
        <v>322</v>
      </c>
      <c r="L483" s="109" t="s">
        <v>323</v>
      </c>
      <c r="N483" s="115">
        <v>1000</v>
      </c>
    </row>
    <row r="484" spans="1:14" ht="16.5" customHeight="1">
      <c r="A484" s="36"/>
      <c r="B484" s="198" t="s">
        <v>94</v>
      </c>
      <c r="C484" s="198"/>
      <c r="D484" s="198"/>
      <c r="E484" s="198"/>
      <c r="F484" s="198"/>
      <c r="G484" s="198"/>
      <c r="H484" s="15">
        <v>1600</v>
      </c>
      <c r="I484" s="15"/>
      <c r="J484" s="29"/>
      <c r="K484" s="104">
        <v>4300</v>
      </c>
      <c r="N484" s="115">
        <v>12100</v>
      </c>
    </row>
    <row r="485" spans="1:11" ht="29.25" customHeight="1">
      <c r="A485" s="36"/>
      <c r="B485" s="198" t="s">
        <v>450</v>
      </c>
      <c r="C485" s="198"/>
      <c r="D485" s="198"/>
      <c r="E485" s="198"/>
      <c r="F485" s="198"/>
      <c r="G485" s="198"/>
      <c r="H485" s="15">
        <v>1000</v>
      </c>
      <c r="I485" s="15"/>
      <c r="J485" s="29"/>
      <c r="K485" s="104">
        <v>4300</v>
      </c>
    </row>
    <row r="486" spans="1:11" ht="16.5" customHeight="1">
      <c r="A486" s="36"/>
      <c r="B486" s="198" t="s">
        <v>95</v>
      </c>
      <c r="C486" s="198"/>
      <c r="D486" s="198"/>
      <c r="E486" s="198"/>
      <c r="F486" s="198"/>
      <c r="G486" s="198"/>
      <c r="H486" s="15">
        <v>300</v>
      </c>
      <c r="I486" s="15"/>
      <c r="J486" s="29"/>
      <c r="K486" s="109" t="s">
        <v>678</v>
      </c>
    </row>
    <row r="487" spans="1:11" ht="27.75" customHeight="1">
      <c r="A487" s="36"/>
      <c r="B487" s="188" t="s">
        <v>451</v>
      </c>
      <c r="C487" s="188"/>
      <c r="D487" s="188"/>
      <c r="E487" s="188"/>
      <c r="F487" s="188"/>
      <c r="G487" s="188"/>
      <c r="H487" s="64">
        <v>2500</v>
      </c>
      <c r="I487" s="15"/>
      <c r="J487" s="29"/>
      <c r="K487" s="109" t="s">
        <v>648</v>
      </c>
    </row>
    <row r="488" spans="1:11" ht="27" customHeight="1">
      <c r="A488" s="36"/>
      <c r="B488" s="198" t="s">
        <v>452</v>
      </c>
      <c r="C488" s="198"/>
      <c r="D488" s="198"/>
      <c r="E488" s="198"/>
      <c r="F488" s="198"/>
      <c r="G488" s="198"/>
      <c r="H488" s="15">
        <v>500</v>
      </c>
      <c r="I488" s="15"/>
      <c r="J488" s="29"/>
      <c r="K488" s="105">
        <v>4210</v>
      </c>
    </row>
    <row r="489" spans="1:11" ht="16.5" customHeight="1">
      <c r="A489" s="36"/>
      <c r="B489" s="188" t="s">
        <v>96</v>
      </c>
      <c r="C489" s="188"/>
      <c r="D489" s="188"/>
      <c r="E489" s="188"/>
      <c r="F489" s="188"/>
      <c r="G489" s="188"/>
      <c r="H489" s="64">
        <v>12100</v>
      </c>
      <c r="I489" s="15"/>
      <c r="J489" s="26"/>
      <c r="K489" s="104">
        <v>4300</v>
      </c>
    </row>
    <row r="490" spans="1:10" ht="16.5" customHeight="1">
      <c r="A490" s="36"/>
      <c r="B490" s="192"/>
      <c r="C490" s="192"/>
      <c r="D490" s="192"/>
      <c r="E490" s="192"/>
      <c r="F490" s="192"/>
      <c r="G490" s="192"/>
      <c r="H490" s="15"/>
      <c r="I490" s="15"/>
      <c r="J490" s="29"/>
    </row>
    <row r="491" spans="1:10" ht="16.5" customHeight="1">
      <c r="A491" s="36"/>
      <c r="B491" s="192"/>
      <c r="C491" s="192"/>
      <c r="D491" s="192"/>
      <c r="E491" s="192"/>
      <c r="F491" s="192"/>
      <c r="G491" s="192"/>
      <c r="H491" s="15"/>
      <c r="I491" s="15"/>
      <c r="J491" s="29"/>
    </row>
    <row r="492" spans="1:10" ht="16.5" customHeight="1">
      <c r="A492" s="36"/>
      <c r="B492" s="192"/>
      <c r="C492" s="192"/>
      <c r="D492" s="192"/>
      <c r="E492" s="192"/>
      <c r="F492" s="192"/>
      <c r="G492" s="192"/>
      <c r="H492" s="15"/>
      <c r="I492" s="15"/>
      <c r="J492" s="29"/>
    </row>
    <row r="493" spans="1:10" ht="16.5" customHeight="1">
      <c r="A493" s="195" t="s">
        <v>500</v>
      </c>
      <c r="B493" s="195"/>
      <c r="C493" s="195"/>
      <c r="D493" s="195"/>
      <c r="E493" s="195"/>
      <c r="F493" s="195"/>
      <c r="G493" s="195"/>
      <c r="H493" s="15"/>
      <c r="I493" s="15"/>
      <c r="J493" s="29"/>
    </row>
    <row r="494" spans="1:10" ht="16.5" customHeight="1">
      <c r="A494" s="195"/>
      <c r="B494" s="195"/>
      <c r="C494" s="195"/>
      <c r="D494" s="195"/>
      <c r="E494" s="195"/>
      <c r="F494" s="195"/>
      <c r="G494" s="195"/>
      <c r="H494" s="15"/>
      <c r="I494" s="15"/>
      <c r="J494" s="26">
        <f>SUM(I498:I578)</f>
        <v>1355741</v>
      </c>
    </row>
    <row r="495" spans="1:9" ht="16.5" customHeight="1">
      <c r="A495" s="36"/>
      <c r="B495" s="172"/>
      <c r="C495" s="172"/>
      <c r="D495" s="172"/>
      <c r="E495" s="172"/>
      <c r="F495" s="172"/>
      <c r="G495" s="172"/>
      <c r="H495" s="15"/>
      <c r="I495" s="15"/>
    </row>
    <row r="496" spans="1:10" ht="16.5" customHeight="1">
      <c r="A496" s="34" t="s">
        <v>770</v>
      </c>
      <c r="B496" s="190" t="s">
        <v>771</v>
      </c>
      <c r="C496" s="190"/>
      <c r="D496" s="190"/>
      <c r="E496" s="190"/>
      <c r="F496" s="190"/>
      <c r="G496" s="190"/>
      <c r="H496" s="15"/>
      <c r="I496" s="15"/>
      <c r="J496" s="29"/>
    </row>
    <row r="497" spans="1:10" ht="16.5" customHeight="1">
      <c r="A497" s="36"/>
      <c r="B497" s="193"/>
      <c r="C497" s="193"/>
      <c r="D497" s="193"/>
      <c r="E497" s="193"/>
      <c r="F497" s="193"/>
      <c r="G497" s="193"/>
      <c r="H497" s="15"/>
      <c r="I497" s="15"/>
      <c r="J497" s="29"/>
    </row>
    <row r="498" spans="1:10" ht="16.5" customHeight="1">
      <c r="A498" s="12">
        <v>85203</v>
      </c>
      <c r="B498" s="187" t="s">
        <v>97</v>
      </c>
      <c r="C498" s="187"/>
      <c r="D498" s="187"/>
      <c r="E498" s="187"/>
      <c r="F498" s="187"/>
      <c r="G498" s="187"/>
      <c r="H498" s="26"/>
      <c r="I498" s="26">
        <f>SUM(H500:H515)</f>
        <v>144000</v>
      </c>
      <c r="J498" s="29"/>
    </row>
    <row r="499" spans="1:10" ht="16.5" customHeight="1">
      <c r="A499" s="36"/>
      <c r="B499" s="172"/>
      <c r="C499" s="172"/>
      <c r="D499" s="172"/>
      <c r="E499" s="172"/>
      <c r="F499" s="172"/>
      <c r="G499" s="172"/>
      <c r="H499" s="15"/>
      <c r="I499" s="26"/>
      <c r="J499" s="29"/>
    </row>
    <row r="500" spans="1:11" ht="16.5" customHeight="1">
      <c r="A500" s="36"/>
      <c r="B500" s="193" t="s">
        <v>98</v>
      </c>
      <c r="C500" s="193"/>
      <c r="D500" s="193"/>
      <c r="E500" s="193"/>
      <c r="F500" s="193"/>
      <c r="G500" s="193"/>
      <c r="H500" s="15">
        <v>32400</v>
      </c>
      <c r="I500" s="15"/>
      <c r="J500" s="29"/>
      <c r="K500" s="109" t="s">
        <v>640</v>
      </c>
    </row>
    <row r="501" spans="1:11" ht="16.5" customHeight="1">
      <c r="A501" s="36"/>
      <c r="B501" s="193" t="s">
        <v>796</v>
      </c>
      <c r="C501" s="193"/>
      <c r="D501" s="193"/>
      <c r="E501" s="193"/>
      <c r="F501" s="193"/>
      <c r="G501" s="193"/>
      <c r="H501" s="15">
        <v>2550</v>
      </c>
      <c r="I501" s="15"/>
      <c r="J501" s="29"/>
      <c r="K501" s="109" t="s">
        <v>642</v>
      </c>
    </row>
    <row r="502" spans="1:11" ht="16.5" customHeight="1">
      <c r="A502" s="36"/>
      <c r="B502" s="193" t="s">
        <v>816</v>
      </c>
      <c r="C502" s="193"/>
      <c r="D502" s="193"/>
      <c r="E502" s="193"/>
      <c r="F502" s="193"/>
      <c r="G502" s="193"/>
      <c r="H502" s="15">
        <v>6320</v>
      </c>
      <c r="I502" s="15"/>
      <c r="J502" s="29"/>
      <c r="K502" s="109" t="s">
        <v>644</v>
      </c>
    </row>
    <row r="503" spans="1:14" ht="16.5" customHeight="1">
      <c r="A503" s="36"/>
      <c r="B503" s="193" t="s">
        <v>817</v>
      </c>
      <c r="C503" s="193"/>
      <c r="D503" s="193"/>
      <c r="E503" s="193"/>
      <c r="F503" s="193"/>
      <c r="G503" s="193"/>
      <c r="H503" s="15">
        <v>860</v>
      </c>
      <c r="I503" s="15"/>
      <c r="J503" s="29"/>
      <c r="K503" s="109" t="s">
        <v>646</v>
      </c>
      <c r="N503" s="115">
        <v>4210</v>
      </c>
    </row>
    <row r="504" spans="1:14" ht="16.5" customHeight="1">
      <c r="A504" s="36"/>
      <c r="B504" s="193" t="s">
        <v>6</v>
      </c>
      <c r="C504" s="193"/>
      <c r="D504" s="193"/>
      <c r="E504" s="193"/>
      <c r="F504" s="193"/>
      <c r="G504" s="193"/>
      <c r="H504" s="15">
        <v>3000</v>
      </c>
      <c r="I504" s="15"/>
      <c r="J504" s="29"/>
      <c r="K504" s="109" t="s">
        <v>678</v>
      </c>
      <c r="N504" s="115">
        <v>27000</v>
      </c>
    </row>
    <row r="505" spans="1:14" ht="16.5" customHeight="1">
      <c r="A505" s="36"/>
      <c r="B505" s="193" t="s">
        <v>99</v>
      </c>
      <c r="C505" s="193"/>
      <c r="D505" s="193"/>
      <c r="E505" s="193"/>
      <c r="F505" s="193"/>
      <c r="G505" s="193"/>
      <c r="H505" s="15">
        <v>2880</v>
      </c>
      <c r="I505" s="15"/>
      <c r="J505" s="29"/>
      <c r="K505" s="109" t="s">
        <v>648</v>
      </c>
      <c r="N505" s="115">
        <v>10500</v>
      </c>
    </row>
    <row r="506" spans="1:14" ht="16.5" customHeight="1">
      <c r="A506" s="36"/>
      <c r="B506" s="193" t="s">
        <v>100</v>
      </c>
      <c r="C506" s="193"/>
      <c r="D506" s="193"/>
      <c r="E506" s="193"/>
      <c r="F506" s="193"/>
      <c r="G506" s="193"/>
      <c r="H506" s="15">
        <v>30540</v>
      </c>
      <c r="I506" s="15"/>
      <c r="J506" s="29"/>
      <c r="K506" s="113" t="s">
        <v>329</v>
      </c>
      <c r="L506" s="109" t="s">
        <v>327</v>
      </c>
      <c r="M506" s="115" t="s">
        <v>328</v>
      </c>
      <c r="N506" s="115">
        <v>350</v>
      </c>
    </row>
    <row r="507" spans="1:11" ht="16.5" customHeight="1">
      <c r="A507" s="36"/>
      <c r="B507" s="193" t="s">
        <v>376</v>
      </c>
      <c r="C507" s="193"/>
      <c r="D507" s="193"/>
      <c r="E507" s="193"/>
      <c r="F507" s="193"/>
      <c r="G507" s="193"/>
      <c r="H507" s="15">
        <v>20000</v>
      </c>
      <c r="I507" s="15"/>
      <c r="J507" s="29"/>
      <c r="K507" s="114" t="s">
        <v>636</v>
      </c>
    </row>
    <row r="508" spans="1:11" ht="16.5" customHeight="1">
      <c r="A508" s="36"/>
      <c r="B508" s="193" t="s">
        <v>101</v>
      </c>
      <c r="C508" s="193"/>
      <c r="D508" s="193"/>
      <c r="E508" s="193"/>
      <c r="F508" s="193"/>
      <c r="G508" s="193"/>
      <c r="H508" s="15">
        <v>10500</v>
      </c>
      <c r="I508" s="15"/>
      <c r="J508" s="29"/>
      <c r="K508" s="113" t="s">
        <v>634</v>
      </c>
    </row>
    <row r="509" spans="1:11" ht="16.5" customHeight="1">
      <c r="A509" s="36"/>
      <c r="B509" s="193" t="s">
        <v>102</v>
      </c>
      <c r="C509" s="193"/>
      <c r="D509" s="193"/>
      <c r="E509" s="193"/>
      <c r="F509" s="193"/>
      <c r="G509" s="193"/>
      <c r="H509" s="15">
        <v>25000</v>
      </c>
      <c r="I509" s="15"/>
      <c r="J509" s="29"/>
      <c r="K509" s="114" t="s">
        <v>636</v>
      </c>
    </row>
    <row r="510" spans="1:11" ht="16.5" customHeight="1">
      <c r="A510" s="36"/>
      <c r="B510" s="193" t="s">
        <v>103</v>
      </c>
      <c r="C510" s="193"/>
      <c r="D510" s="193"/>
      <c r="E510" s="193"/>
      <c r="F510" s="193"/>
      <c r="G510" s="193"/>
      <c r="H510" s="15">
        <v>4000</v>
      </c>
      <c r="I510" s="15"/>
      <c r="J510" s="29"/>
      <c r="K510" s="109" t="s">
        <v>652</v>
      </c>
    </row>
    <row r="511" spans="1:11" ht="16.5" customHeight="1">
      <c r="A511" s="36"/>
      <c r="B511" s="193" t="s">
        <v>104</v>
      </c>
      <c r="C511" s="193"/>
      <c r="D511" s="193"/>
      <c r="E511" s="193"/>
      <c r="F511" s="193"/>
      <c r="G511" s="193"/>
      <c r="H511" s="15">
        <v>2500</v>
      </c>
      <c r="I511" s="15"/>
      <c r="J511" s="29"/>
      <c r="K511" s="109" t="s">
        <v>654</v>
      </c>
    </row>
    <row r="512" spans="1:11" ht="16.5" customHeight="1">
      <c r="A512" s="36"/>
      <c r="B512" s="193" t="s">
        <v>799</v>
      </c>
      <c r="C512" s="193"/>
      <c r="D512" s="193"/>
      <c r="E512" s="193"/>
      <c r="F512" s="193"/>
      <c r="G512" s="193"/>
      <c r="H512" s="15">
        <v>1600</v>
      </c>
      <c r="I512" s="15"/>
      <c r="J512" s="29"/>
      <c r="K512" s="109" t="s">
        <v>656</v>
      </c>
    </row>
    <row r="513" spans="1:11" ht="16.5" customHeight="1">
      <c r="A513" s="36"/>
      <c r="B513" s="193" t="s">
        <v>105</v>
      </c>
      <c r="C513" s="193"/>
      <c r="D513" s="193"/>
      <c r="E513" s="193"/>
      <c r="F513" s="193"/>
      <c r="G513" s="193"/>
      <c r="H513" s="15">
        <v>600</v>
      </c>
      <c r="I513" s="15"/>
      <c r="J513" s="29"/>
      <c r="K513" s="109" t="s">
        <v>679</v>
      </c>
    </row>
    <row r="514" spans="1:11" ht="16.5" customHeight="1">
      <c r="A514" s="36"/>
      <c r="B514" s="193" t="s">
        <v>106</v>
      </c>
      <c r="C514" s="193"/>
      <c r="D514" s="193"/>
      <c r="E514" s="193"/>
      <c r="F514" s="193"/>
      <c r="G514" s="193"/>
      <c r="H514" s="15">
        <v>900</v>
      </c>
      <c r="I514" s="15"/>
      <c r="J514" s="29"/>
      <c r="K514" s="109" t="s">
        <v>301</v>
      </c>
    </row>
    <row r="515" spans="1:11" ht="16.5" customHeight="1">
      <c r="A515" s="36"/>
      <c r="B515" s="193" t="s">
        <v>107</v>
      </c>
      <c r="C515" s="193"/>
      <c r="D515" s="193"/>
      <c r="E515" s="193"/>
      <c r="F515" s="193"/>
      <c r="G515" s="193"/>
      <c r="H515" s="15">
        <v>350</v>
      </c>
      <c r="I515" s="15"/>
      <c r="J515" s="29"/>
      <c r="K515" s="113" t="s">
        <v>634</v>
      </c>
    </row>
    <row r="516" spans="1:10" ht="16.5" customHeight="1">
      <c r="A516" s="36"/>
      <c r="B516" s="193"/>
      <c r="C516" s="193"/>
      <c r="D516" s="193"/>
      <c r="E516" s="193"/>
      <c r="F516" s="193"/>
      <c r="G516" s="193"/>
      <c r="H516" s="15"/>
      <c r="I516" s="15"/>
      <c r="J516" s="29"/>
    </row>
    <row r="517" spans="1:10" ht="33" customHeight="1">
      <c r="A517" s="12">
        <v>85212</v>
      </c>
      <c r="B517" s="181" t="s">
        <v>208</v>
      </c>
      <c r="C517" s="181"/>
      <c r="D517" s="181"/>
      <c r="E517" s="181"/>
      <c r="F517" s="181"/>
      <c r="G517" s="181"/>
      <c r="H517" s="29"/>
      <c r="I517" s="26">
        <f>SUM(H519:H524)</f>
        <v>890200</v>
      </c>
      <c r="J517" s="29"/>
    </row>
    <row r="518" spans="1:10" ht="16.5" customHeight="1">
      <c r="A518" s="36"/>
      <c r="B518" s="193"/>
      <c r="C518" s="193"/>
      <c r="D518" s="193"/>
      <c r="E518" s="193"/>
      <c r="F518" s="193"/>
      <c r="G518" s="193"/>
      <c r="H518" s="15"/>
      <c r="I518" s="15"/>
      <c r="J518" s="29"/>
    </row>
    <row r="519" spans="1:11" ht="21.75" customHeight="1">
      <c r="A519" s="36"/>
      <c r="B519" s="198" t="s">
        <v>378</v>
      </c>
      <c r="C519" s="198"/>
      <c r="D519" s="198"/>
      <c r="E519" s="198"/>
      <c r="F519" s="198"/>
      <c r="G519" s="198"/>
      <c r="H519" s="15">
        <v>860216</v>
      </c>
      <c r="I519" s="15"/>
      <c r="J519" s="29"/>
      <c r="K519" s="109" t="s">
        <v>720</v>
      </c>
    </row>
    <row r="520" spans="1:12" ht="39" customHeight="1">
      <c r="A520" s="36"/>
      <c r="B520" s="198" t="s">
        <v>377</v>
      </c>
      <c r="C520" s="198"/>
      <c r="D520" s="198"/>
      <c r="E520" s="198"/>
      <c r="F520" s="198"/>
      <c r="G520" s="198"/>
      <c r="H520" s="15">
        <v>5716</v>
      </c>
      <c r="I520" s="15"/>
      <c r="J520" s="29"/>
      <c r="K520" s="114" t="s">
        <v>282</v>
      </c>
      <c r="L520" s="109" t="s">
        <v>281</v>
      </c>
    </row>
    <row r="521" spans="1:11" ht="16.5" customHeight="1">
      <c r="A521" s="36"/>
      <c r="B521" s="171" t="s">
        <v>380</v>
      </c>
      <c r="C521" s="171"/>
      <c r="D521" s="171"/>
      <c r="E521" s="171"/>
      <c r="F521" s="171"/>
      <c r="G521" s="171"/>
      <c r="H521" s="15">
        <v>1500</v>
      </c>
      <c r="I521" s="15"/>
      <c r="J521" s="29"/>
      <c r="K521" s="113" t="s">
        <v>634</v>
      </c>
    </row>
    <row r="522" spans="1:11" ht="16.5" customHeight="1">
      <c r="A522" s="36"/>
      <c r="B522" s="193" t="s">
        <v>110</v>
      </c>
      <c r="C522" s="193"/>
      <c r="D522" s="193"/>
      <c r="E522" s="193"/>
      <c r="F522" s="193"/>
      <c r="G522" s="193"/>
      <c r="H522" s="15">
        <v>16172</v>
      </c>
      <c r="I522" s="15"/>
      <c r="J522" s="29"/>
      <c r="K522" s="109" t="s">
        <v>640</v>
      </c>
    </row>
    <row r="523" spans="1:11" ht="16.5" customHeight="1">
      <c r="A523" s="36"/>
      <c r="B523" s="193" t="s">
        <v>379</v>
      </c>
      <c r="C523" s="193"/>
      <c r="D523" s="193"/>
      <c r="E523" s="193"/>
      <c r="F523" s="193"/>
      <c r="G523" s="193"/>
      <c r="H523" s="16">
        <v>6199</v>
      </c>
      <c r="I523" s="16"/>
      <c r="J523" s="29"/>
      <c r="K523" s="109" t="s">
        <v>644</v>
      </c>
    </row>
    <row r="524" spans="1:11" ht="16.5" customHeight="1">
      <c r="A524" s="36"/>
      <c r="B524" s="193" t="s">
        <v>111</v>
      </c>
      <c r="C524" s="193"/>
      <c r="D524" s="193"/>
      <c r="E524" s="193"/>
      <c r="F524" s="193"/>
      <c r="G524" s="193"/>
      <c r="H524" s="16">
        <v>397</v>
      </c>
      <c r="I524" s="16"/>
      <c r="J524" s="29"/>
      <c r="K524" s="109" t="s">
        <v>646</v>
      </c>
    </row>
    <row r="525" spans="1:10" ht="15" customHeight="1">
      <c r="A525" s="36"/>
      <c r="B525" s="193"/>
      <c r="C525" s="193"/>
      <c r="D525" s="193"/>
      <c r="E525" s="193"/>
      <c r="F525" s="193"/>
      <c r="G525" s="193"/>
      <c r="H525" s="16"/>
      <c r="I525" s="16"/>
      <c r="J525" s="29"/>
    </row>
    <row r="526" spans="1:10" ht="30" customHeight="1">
      <c r="A526" s="12">
        <v>85213</v>
      </c>
      <c r="B526" s="181" t="s">
        <v>112</v>
      </c>
      <c r="C526" s="181"/>
      <c r="D526" s="181"/>
      <c r="E526" s="181"/>
      <c r="F526" s="181"/>
      <c r="G526" s="181"/>
      <c r="H526" s="16"/>
      <c r="I526" s="16"/>
      <c r="J526" s="29"/>
    </row>
    <row r="527" spans="1:10" ht="16.5" customHeight="1">
      <c r="A527" s="36"/>
      <c r="B527" s="181"/>
      <c r="C527" s="181"/>
      <c r="D527" s="181"/>
      <c r="E527" s="181"/>
      <c r="F527" s="181"/>
      <c r="G527" s="181"/>
      <c r="H527" s="15"/>
      <c r="I527" s="15"/>
      <c r="J527" s="29"/>
    </row>
    <row r="528" spans="1:10" ht="21.75" customHeight="1">
      <c r="A528" s="38"/>
      <c r="B528" s="181"/>
      <c r="C528" s="181"/>
      <c r="D528" s="181"/>
      <c r="E528" s="181"/>
      <c r="F528" s="181"/>
      <c r="G528" s="181"/>
      <c r="H528" s="15"/>
      <c r="I528" s="26">
        <f>SUM(H530:H531)</f>
        <v>6980</v>
      </c>
      <c r="J528" s="29"/>
    </row>
    <row r="529" spans="1:10" ht="16.5" customHeight="1">
      <c r="A529" s="36"/>
      <c r="B529" s="193"/>
      <c r="C529" s="193"/>
      <c r="D529" s="193"/>
      <c r="E529" s="193"/>
      <c r="F529" s="193"/>
      <c r="G529" s="193"/>
      <c r="H529" s="15"/>
      <c r="I529" s="15"/>
      <c r="J529" s="29"/>
    </row>
    <row r="530" spans="1:10" ht="16.5" customHeight="1">
      <c r="A530" s="36"/>
      <c r="B530" s="198" t="s">
        <v>113</v>
      </c>
      <c r="C530" s="198"/>
      <c r="D530" s="198"/>
      <c r="E530" s="198"/>
      <c r="F530" s="198"/>
      <c r="G530" s="198"/>
      <c r="H530" s="15"/>
      <c r="I530" s="15"/>
      <c r="J530" s="29"/>
    </row>
    <row r="531" spans="1:11" ht="20.25" customHeight="1">
      <c r="A531" s="36"/>
      <c r="B531" s="198"/>
      <c r="C531" s="198"/>
      <c r="D531" s="198"/>
      <c r="E531" s="198"/>
      <c r="F531" s="198"/>
      <c r="G531" s="198"/>
      <c r="H531" s="15">
        <v>6980</v>
      </c>
      <c r="I531" s="15"/>
      <c r="J531" s="29"/>
      <c r="K531" s="109" t="s">
        <v>722</v>
      </c>
    </row>
    <row r="532" spans="1:10" ht="16.5" customHeight="1">
      <c r="A532" s="36"/>
      <c r="B532" s="192"/>
      <c r="C532" s="192"/>
      <c r="D532" s="192"/>
      <c r="E532" s="192"/>
      <c r="F532" s="192"/>
      <c r="G532" s="192"/>
      <c r="H532" s="15"/>
      <c r="I532" s="15"/>
      <c r="J532" s="29"/>
    </row>
    <row r="533" spans="1:10" ht="16.5" customHeight="1">
      <c r="A533" s="12">
        <v>85214</v>
      </c>
      <c r="B533" s="181" t="s">
        <v>426</v>
      </c>
      <c r="C533" s="181"/>
      <c r="D533" s="181"/>
      <c r="E533" s="181"/>
      <c r="F533" s="181"/>
      <c r="G533" s="181"/>
      <c r="H533" s="15"/>
      <c r="I533" s="15"/>
      <c r="J533" s="29"/>
    </row>
    <row r="534" spans="1:10" ht="16.5" customHeight="1">
      <c r="A534" s="36"/>
      <c r="B534" s="181"/>
      <c r="C534" s="181"/>
      <c r="D534" s="181"/>
      <c r="E534" s="181"/>
      <c r="F534" s="181"/>
      <c r="G534" s="181"/>
      <c r="H534" s="15"/>
      <c r="I534" s="26">
        <f>SUM(H536:H537)</f>
        <v>100400</v>
      </c>
      <c r="J534" s="29"/>
    </row>
    <row r="535" spans="1:10" ht="16.5" customHeight="1">
      <c r="A535" s="36"/>
      <c r="B535" s="193"/>
      <c r="C535" s="193"/>
      <c r="D535" s="193"/>
      <c r="E535" s="193"/>
      <c r="F535" s="193"/>
      <c r="G535" s="193"/>
      <c r="H535" s="15"/>
      <c r="I535" s="15"/>
      <c r="J535" s="29"/>
    </row>
    <row r="536" spans="1:11" ht="16.5" customHeight="1">
      <c r="A536" s="36"/>
      <c r="B536" s="193" t="s">
        <v>453</v>
      </c>
      <c r="C536" s="193"/>
      <c r="D536" s="193"/>
      <c r="E536" s="193"/>
      <c r="F536" s="193"/>
      <c r="G536" s="193"/>
      <c r="H536" s="15">
        <v>65400</v>
      </c>
      <c r="I536" s="15"/>
      <c r="J536" s="29"/>
      <c r="K536" s="109" t="s">
        <v>720</v>
      </c>
    </row>
    <row r="537" spans="1:11" ht="16.5" customHeight="1">
      <c r="A537" s="36"/>
      <c r="B537" s="193" t="s">
        <v>114</v>
      </c>
      <c r="C537" s="193"/>
      <c r="D537" s="193"/>
      <c r="E537" s="193"/>
      <c r="F537" s="193"/>
      <c r="G537" s="193"/>
      <c r="H537" s="15">
        <v>35000</v>
      </c>
      <c r="I537" s="15"/>
      <c r="J537" s="29"/>
      <c r="K537" s="109" t="s">
        <v>720</v>
      </c>
    </row>
    <row r="538" spans="1:10" ht="16.5" customHeight="1">
      <c r="A538" s="36"/>
      <c r="B538" s="193"/>
      <c r="C538" s="193"/>
      <c r="D538" s="193"/>
      <c r="E538" s="193"/>
      <c r="F538" s="193"/>
      <c r="G538" s="193"/>
      <c r="H538" s="15"/>
      <c r="I538" s="15"/>
      <c r="J538" s="29"/>
    </row>
    <row r="539" spans="1:10" ht="16.5" customHeight="1">
      <c r="A539" s="12">
        <v>85215</v>
      </c>
      <c r="B539" s="187" t="s">
        <v>115</v>
      </c>
      <c r="C539" s="187"/>
      <c r="D539" s="187"/>
      <c r="E539" s="187"/>
      <c r="F539" s="187"/>
      <c r="G539" s="187"/>
      <c r="H539" s="15"/>
      <c r="I539" s="26">
        <f>SUM(H541)</f>
        <v>6000</v>
      </c>
      <c r="J539" s="15"/>
    </row>
    <row r="540" spans="1:10" ht="16.5" customHeight="1">
      <c r="A540" s="35"/>
      <c r="B540" s="172"/>
      <c r="C540" s="172"/>
      <c r="D540" s="172"/>
      <c r="E540" s="172"/>
      <c r="F540" s="172"/>
      <c r="G540" s="172"/>
      <c r="H540" s="15"/>
      <c r="I540" s="15"/>
      <c r="J540" s="15"/>
    </row>
    <row r="541" spans="1:11" ht="16.5" customHeight="1">
      <c r="A541" s="35"/>
      <c r="B541" s="193" t="s">
        <v>116</v>
      </c>
      <c r="C541" s="193"/>
      <c r="D541" s="193"/>
      <c r="E541" s="193"/>
      <c r="F541" s="193"/>
      <c r="G541" s="193"/>
      <c r="H541" s="15">
        <v>6000</v>
      </c>
      <c r="I541" s="15"/>
      <c r="J541" s="15"/>
      <c r="K541" s="109" t="s">
        <v>720</v>
      </c>
    </row>
    <row r="542" spans="1:10" ht="16.5" customHeight="1">
      <c r="A542" s="35"/>
      <c r="B542" s="199"/>
      <c r="C542" s="199"/>
      <c r="D542" s="199"/>
      <c r="E542" s="199"/>
      <c r="F542" s="199"/>
      <c r="G542" s="199"/>
      <c r="H542" s="15"/>
      <c r="I542" s="15"/>
      <c r="J542" s="15"/>
    </row>
    <row r="543" spans="1:10" ht="16.5" customHeight="1">
      <c r="A543" s="12">
        <v>85219</v>
      </c>
      <c r="B543" s="187" t="s">
        <v>117</v>
      </c>
      <c r="C543" s="187"/>
      <c r="D543" s="187"/>
      <c r="E543" s="187"/>
      <c r="F543" s="187"/>
      <c r="G543" s="187"/>
      <c r="H543" s="15"/>
      <c r="I543" s="26">
        <f>SUM(H545:H569)</f>
        <v>139261</v>
      </c>
      <c r="J543" s="15"/>
    </row>
    <row r="544" spans="1:10" ht="16.5" customHeight="1">
      <c r="A544" s="36"/>
      <c r="B544" s="172"/>
      <c r="C544" s="172"/>
      <c r="D544" s="172"/>
      <c r="E544" s="172"/>
      <c r="F544" s="172"/>
      <c r="G544" s="172"/>
      <c r="H544" s="15"/>
      <c r="J544" s="15"/>
    </row>
    <row r="545" spans="1:11" ht="16.5" customHeight="1">
      <c r="A545" s="36"/>
      <c r="B545" s="193" t="s">
        <v>30</v>
      </c>
      <c r="C545" s="193"/>
      <c r="D545" s="193"/>
      <c r="E545" s="193"/>
      <c r="F545" s="193"/>
      <c r="G545" s="193"/>
      <c r="H545" s="15">
        <v>71280</v>
      </c>
      <c r="I545" s="29"/>
      <c r="J545" s="29"/>
      <c r="K545" s="109" t="s">
        <v>640</v>
      </c>
    </row>
    <row r="546" spans="1:11" ht="16.5" customHeight="1">
      <c r="A546" s="36"/>
      <c r="B546" s="193" t="s">
        <v>796</v>
      </c>
      <c r="C546" s="193"/>
      <c r="D546" s="193"/>
      <c r="E546" s="193"/>
      <c r="F546" s="193"/>
      <c r="G546" s="193"/>
      <c r="H546" s="15">
        <v>5300</v>
      </c>
      <c r="I546" s="15"/>
      <c r="J546" s="29"/>
      <c r="K546" s="109" t="s">
        <v>642</v>
      </c>
    </row>
    <row r="547" spans="1:11" ht="16.5" customHeight="1">
      <c r="A547" s="36"/>
      <c r="B547" s="193" t="s">
        <v>816</v>
      </c>
      <c r="C547" s="193"/>
      <c r="D547" s="193"/>
      <c r="E547" s="193"/>
      <c r="F547" s="193"/>
      <c r="G547" s="193"/>
      <c r="H547" s="15">
        <v>13870</v>
      </c>
      <c r="I547" s="15"/>
      <c r="J547" s="29"/>
      <c r="K547" s="109" t="s">
        <v>644</v>
      </c>
    </row>
    <row r="548" spans="1:13" ht="16.5" customHeight="1">
      <c r="A548" s="36"/>
      <c r="B548" s="193" t="s">
        <v>817</v>
      </c>
      <c r="C548" s="193"/>
      <c r="D548" s="193"/>
      <c r="E548" s="193"/>
      <c r="F548" s="193"/>
      <c r="G548" s="193"/>
      <c r="H548" s="15">
        <v>1890</v>
      </c>
      <c r="I548" s="15"/>
      <c r="J548" s="29"/>
      <c r="K548" s="109" t="s">
        <v>646</v>
      </c>
      <c r="M548" s="115">
        <v>4210</v>
      </c>
    </row>
    <row r="549" spans="1:13" ht="16.5" customHeight="1">
      <c r="A549" s="36"/>
      <c r="B549" s="193" t="s">
        <v>799</v>
      </c>
      <c r="C549" s="193"/>
      <c r="D549" s="193"/>
      <c r="E549" s="193"/>
      <c r="F549" s="193"/>
      <c r="G549" s="193"/>
      <c r="H549" s="15">
        <v>2530</v>
      </c>
      <c r="I549" s="15"/>
      <c r="J549" s="29"/>
      <c r="K549" s="109" t="s">
        <v>656</v>
      </c>
      <c r="M549" s="115">
        <v>1000</v>
      </c>
    </row>
    <row r="550" spans="1:13" ht="16.5" customHeight="1">
      <c r="A550" s="36"/>
      <c r="B550" s="193" t="s">
        <v>118</v>
      </c>
      <c r="C550" s="193"/>
      <c r="D550" s="193"/>
      <c r="E550" s="193"/>
      <c r="F550" s="193"/>
      <c r="G550" s="193"/>
      <c r="H550" s="15">
        <v>4000</v>
      </c>
      <c r="I550" s="15"/>
      <c r="J550" s="29"/>
      <c r="K550" s="113" t="s">
        <v>343</v>
      </c>
      <c r="L550" s="109" t="s">
        <v>330</v>
      </c>
      <c r="M550" s="115">
        <v>400</v>
      </c>
    </row>
    <row r="551" spans="1:13" ht="16.5" customHeight="1">
      <c r="A551" s="36"/>
      <c r="B551" s="193" t="s">
        <v>119</v>
      </c>
      <c r="C551" s="193"/>
      <c r="D551" s="193"/>
      <c r="E551" s="193"/>
      <c r="F551" s="193"/>
      <c r="G551" s="193"/>
      <c r="H551" s="15">
        <v>2400</v>
      </c>
      <c r="I551" s="15"/>
      <c r="J551" s="29"/>
      <c r="K551" s="109" t="s">
        <v>678</v>
      </c>
      <c r="M551" s="115">
        <v>960</v>
      </c>
    </row>
    <row r="552" spans="1:13" ht="16.5" customHeight="1">
      <c r="A552" s="36"/>
      <c r="B552" s="193" t="s">
        <v>120</v>
      </c>
      <c r="C552" s="193"/>
      <c r="D552" s="193"/>
      <c r="E552" s="193"/>
      <c r="F552" s="193"/>
      <c r="G552" s="193"/>
      <c r="H552" s="15">
        <v>2624</v>
      </c>
      <c r="I552" s="15"/>
      <c r="J552" s="29"/>
      <c r="K552" s="109" t="s">
        <v>678</v>
      </c>
      <c r="M552" s="115">
        <v>360</v>
      </c>
    </row>
    <row r="553" spans="1:13" ht="16.5" customHeight="1">
      <c r="A553" s="36"/>
      <c r="B553" s="193" t="s">
        <v>412</v>
      </c>
      <c r="C553" s="193"/>
      <c r="D553" s="193"/>
      <c r="E553" s="193"/>
      <c r="F553" s="193"/>
      <c r="G553" s="193"/>
      <c r="H553" s="15">
        <v>2015</v>
      </c>
      <c r="I553" s="15"/>
      <c r="J553" s="29"/>
      <c r="K553" s="114" t="s">
        <v>636</v>
      </c>
      <c r="M553" s="115">
        <v>1500</v>
      </c>
    </row>
    <row r="554" spans="1:13" ht="16.5" customHeight="1">
      <c r="A554" s="36"/>
      <c r="B554" s="193" t="s">
        <v>850</v>
      </c>
      <c r="C554" s="193"/>
      <c r="D554" s="193"/>
      <c r="E554" s="193"/>
      <c r="F554" s="193"/>
      <c r="G554" s="193"/>
      <c r="H554" s="15">
        <v>400</v>
      </c>
      <c r="I554" s="15"/>
      <c r="J554" s="29"/>
      <c r="K554" s="113" t="s">
        <v>634</v>
      </c>
      <c r="M554" s="115">
        <v>2500</v>
      </c>
    </row>
    <row r="555" spans="1:11" ht="16.5" customHeight="1">
      <c r="A555" s="36"/>
      <c r="B555" s="193" t="s">
        <v>121</v>
      </c>
      <c r="C555" s="193"/>
      <c r="D555" s="193"/>
      <c r="E555" s="193"/>
      <c r="F555" s="193"/>
      <c r="G555" s="193"/>
      <c r="H555" s="15">
        <v>960</v>
      </c>
      <c r="I555" s="15"/>
      <c r="J555" s="29"/>
      <c r="K555" s="113" t="s">
        <v>634</v>
      </c>
    </row>
    <row r="556" spans="1:11" ht="16.5" customHeight="1">
      <c r="A556" s="36"/>
      <c r="B556" s="193" t="s">
        <v>122</v>
      </c>
      <c r="C556" s="193"/>
      <c r="D556" s="193"/>
      <c r="E556" s="193"/>
      <c r="F556" s="193"/>
      <c r="G556" s="193"/>
      <c r="H556" s="15">
        <v>3600</v>
      </c>
      <c r="I556" s="15"/>
      <c r="J556" s="29"/>
      <c r="K556" s="109" t="s">
        <v>301</v>
      </c>
    </row>
    <row r="557" spans="1:11" ht="16.5" customHeight="1">
      <c r="A557" s="36"/>
      <c r="B557" s="193" t="s">
        <v>413</v>
      </c>
      <c r="C557" s="193"/>
      <c r="D557" s="193"/>
      <c r="E557" s="193"/>
      <c r="F557" s="193"/>
      <c r="G557" s="193"/>
      <c r="H557" s="15">
        <v>7350</v>
      </c>
      <c r="I557" s="15"/>
      <c r="J557" s="29"/>
      <c r="K557" s="109" t="s">
        <v>638</v>
      </c>
    </row>
    <row r="558" spans="1:11" ht="16.5" customHeight="1">
      <c r="A558" s="36"/>
      <c r="B558" s="193" t="s">
        <v>123</v>
      </c>
      <c r="C558" s="193"/>
      <c r="D558" s="193"/>
      <c r="E558" s="193"/>
      <c r="F558" s="193"/>
      <c r="G558" s="193"/>
      <c r="H558" s="15">
        <v>360</v>
      </c>
      <c r="I558" s="15"/>
      <c r="J558" s="29"/>
      <c r="K558" s="113" t="s">
        <v>634</v>
      </c>
    </row>
    <row r="559" spans="1:11" ht="16.5" customHeight="1">
      <c r="A559" s="36"/>
      <c r="B559" s="193" t="s">
        <v>124</v>
      </c>
      <c r="C559" s="193"/>
      <c r="D559" s="193"/>
      <c r="E559" s="193"/>
      <c r="F559" s="193"/>
      <c r="G559" s="193"/>
      <c r="H559" s="15">
        <v>2760</v>
      </c>
      <c r="I559" s="15"/>
      <c r="J559" s="29"/>
      <c r="K559" s="114" t="s">
        <v>636</v>
      </c>
    </row>
    <row r="560" spans="1:12" ht="16.5" customHeight="1">
      <c r="A560" s="36"/>
      <c r="B560" s="193" t="s">
        <v>125</v>
      </c>
      <c r="C560" s="193"/>
      <c r="D560" s="193"/>
      <c r="E560" s="193"/>
      <c r="F560" s="193"/>
      <c r="G560" s="193"/>
      <c r="H560" s="15">
        <v>2500</v>
      </c>
      <c r="I560" s="15"/>
      <c r="J560" s="29"/>
      <c r="K560" s="113" t="s">
        <v>331</v>
      </c>
      <c r="L560" s="109" t="s">
        <v>328</v>
      </c>
    </row>
    <row r="561" spans="1:11" ht="16.5" customHeight="1">
      <c r="A561" s="36"/>
      <c r="B561" s="193" t="s">
        <v>129</v>
      </c>
      <c r="C561" s="193"/>
      <c r="D561" s="193"/>
      <c r="E561" s="193"/>
      <c r="F561" s="193"/>
      <c r="G561" s="193"/>
      <c r="H561" s="15">
        <v>3000</v>
      </c>
      <c r="I561" s="15"/>
      <c r="J561" s="29"/>
      <c r="K561" s="114" t="s">
        <v>636</v>
      </c>
    </row>
    <row r="562" spans="1:11" ht="16.5" customHeight="1">
      <c r="A562" s="36"/>
      <c r="B562" s="193" t="s">
        <v>130</v>
      </c>
      <c r="C562" s="193"/>
      <c r="D562" s="193"/>
      <c r="E562" s="193"/>
      <c r="F562" s="193"/>
      <c r="G562" s="193"/>
      <c r="H562" s="15">
        <v>1400</v>
      </c>
      <c r="I562" s="15"/>
      <c r="J562" s="29"/>
      <c r="K562" s="109" t="s">
        <v>654</v>
      </c>
    </row>
    <row r="563" spans="1:11" ht="16.5" customHeight="1">
      <c r="A563" s="36"/>
      <c r="B563" s="193" t="s">
        <v>845</v>
      </c>
      <c r="C563" s="193"/>
      <c r="D563" s="193"/>
      <c r="E563" s="193"/>
      <c r="F563" s="193"/>
      <c r="G563" s="193"/>
      <c r="H563" s="15">
        <v>2500</v>
      </c>
      <c r="I563" s="15"/>
      <c r="J563" s="29"/>
      <c r="K563" s="113" t="s">
        <v>634</v>
      </c>
    </row>
    <row r="564" spans="1:11" ht="16.5" customHeight="1">
      <c r="A564" s="36"/>
      <c r="B564" s="193" t="s">
        <v>778</v>
      </c>
      <c r="C564" s="193"/>
      <c r="D564" s="193"/>
      <c r="E564" s="193"/>
      <c r="F564" s="193"/>
      <c r="G564" s="193"/>
      <c r="H564" s="15">
        <v>2500</v>
      </c>
      <c r="I564" s="15"/>
      <c r="J564" s="29"/>
      <c r="K564" s="109" t="s">
        <v>652</v>
      </c>
    </row>
    <row r="565" spans="1:11" ht="16.5" customHeight="1">
      <c r="A565" s="36"/>
      <c r="B565" s="193" t="s">
        <v>131</v>
      </c>
      <c r="C565" s="193"/>
      <c r="D565" s="193"/>
      <c r="E565" s="193"/>
      <c r="F565" s="193"/>
      <c r="G565" s="193"/>
      <c r="H565" s="15">
        <v>500</v>
      </c>
      <c r="I565" s="15"/>
      <c r="J565" s="29"/>
      <c r="K565" s="114" t="s">
        <v>636</v>
      </c>
    </row>
    <row r="566" spans="1:11" ht="16.5" customHeight="1">
      <c r="A566" s="36"/>
      <c r="B566" s="193" t="s">
        <v>132</v>
      </c>
      <c r="C566" s="193"/>
      <c r="D566" s="193"/>
      <c r="E566" s="193"/>
      <c r="F566" s="193"/>
      <c r="G566" s="193"/>
      <c r="H566" s="15">
        <v>2400</v>
      </c>
      <c r="I566" s="15"/>
      <c r="J566" s="29"/>
      <c r="K566" s="114" t="s">
        <v>636</v>
      </c>
    </row>
    <row r="567" spans="1:11" ht="16.5" customHeight="1">
      <c r="A567" s="36"/>
      <c r="B567" s="193" t="s">
        <v>414</v>
      </c>
      <c r="C567" s="193"/>
      <c r="D567" s="193"/>
      <c r="E567" s="193"/>
      <c r="F567" s="193"/>
      <c r="G567" s="193"/>
      <c r="H567" s="15">
        <v>1400</v>
      </c>
      <c r="I567" s="15"/>
      <c r="J567" s="29"/>
      <c r="K567" s="109" t="s">
        <v>679</v>
      </c>
    </row>
    <row r="568" spans="1:11" ht="16.5" customHeight="1">
      <c r="A568" s="36"/>
      <c r="B568" s="193" t="s">
        <v>133</v>
      </c>
      <c r="C568" s="193"/>
      <c r="D568" s="193"/>
      <c r="E568" s="193"/>
      <c r="F568" s="193"/>
      <c r="G568" s="193"/>
      <c r="H568" s="15">
        <v>122</v>
      </c>
      <c r="I568" s="15"/>
      <c r="J568" s="29"/>
      <c r="K568" s="114" t="s">
        <v>636</v>
      </c>
    </row>
    <row r="569" spans="1:11" ht="27" customHeight="1">
      <c r="A569" s="36"/>
      <c r="B569" s="198" t="s">
        <v>425</v>
      </c>
      <c r="C569" s="198"/>
      <c r="D569" s="198"/>
      <c r="E569" s="198"/>
      <c r="F569" s="198"/>
      <c r="G569" s="198"/>
      <c r="H569" s="15">
        <v>1600</v>
      </c>
      <c r="I569" s="15"/>
      <c r="J569" s="29"/>
      <c r="K569" s="114" t="s">
        <v>636</v>
      </c>
    </row>
    <row r="570" spans="1:10" ht="16.5" customHeight="1">
      <c r="A570" s="36"/>
      <c r="B570" s="193"/>
      <c r="C570" s="193"/>
      <c r="D570" s="193"/>
      <c r="E570" s="193"/>
      <c r="F570" s="193"/>
      <c r="G570" s="193"/>
      <c r="H570" s="15"/>
      <c r="I570" s="15"/>
      <c r="J570" s="29"/>
    </row>
    <row r="571" spans="1:10" ht="33" customHeight="1">
      <c r="A571" s="18">
        <v>85228</v>
      </c>
      <c r="B571" s="181" t="s">
        <v>134</v>
      </c>
      <c r="C571" s="181"/>
      <c r="D571" s="181"/>
      <c r="E571" s="181"/>
      <c r="F571" s="181"/>
      <c r="G571" s="181"/>
      <c r="H571" s="15"/>
      <c r="I571" s="26">
        <f>SUM(H573)</f>
        <v>56900</v>
      </c>
      <c r="J571" s="29"/>
    </row>
    <row r="572" spans="1:10" ht="16.5" customHeight="1">
      <c r="A572" s="36"/>
      <c r="B572" s="172"/>
      <c r="C572" s="172"/>
      <c r="D572" s="172"/>
      <c r="E572" s="172"/>
      <c r="F572" s="172"/>
      <c r="G572" s="172"/>
      <c r="H572" s="15"/>
      <c r="J572" s="29"/>
    </row>
    <row r="573" spans="1:11" ht="16.5" customHeight="1">
      <c r="A573" s="36"/>
      <c r="B573" s="193" t="s">
        <v>135</v>
      </c>
      <c r="C573" s="193"/>
      <c r="D573" s="193"/>
      <c r="E573" s="193"/>
      <c r="F573" s="193"/>
      <c r="G573" s="193"/>
      <c r="H573" s="15">
        <v>56900</v>
      </c>
      <c r="I573" s="15"/>
      <c r="J573" s="29"/>
      <c r="K573" s="109" t="s">
        <v>636</v>
      </c>
    </row>
    <row r="574" spans="1:10" ht="16.5" customHeight="1">
      <c r="A574" s="36"/>
      <c r="B574" s="193"/>
      <c r="C574" s="193"/>
      <c r="D574" s="193"/>
      <c r="E574" s="193"/>
      <c r="F574" s="193"/>
      <c r="G574" s="193"/>
      <c r="H574" s="15"/>
      <c r="I574" s="15"/>
      <c r="J574" s="29"/>
    </row>
    <row r="575" spans="1:10" ht="16.5" customHeight="1">
      <c r="A575" s="12">
        <v>85295</v>
      </c>
      <c r="B575" s="187" t="s">
        <v>813</v>
      </c>
      <c r="C575" s="187"/>
      <c r="D575" s="187"/>
      <c r="E575" s="187"/>
      <c r="F575" s="187"/>
      <c r="G575" s="187"/>
      <c r="H575" s="15"/>
      <c r="I575" s="26">
        <f>SUM(H576:H578)</f>
        <v>12000</v>
      </c>
      <c r="J575" s="29"/>
    </row>
    <row r="576" spans="1:10" ht="16.5" customHeight="1">
      <c r="A576" s="12"/>
      <c r="B576" s="172"/>
      <c r="C576" s="172"/>
      <c r="D576" s="172"/>
      <c r="E576" s="172"/>
      <c r="F576" s="172"/>
      <c r="G576" s="172"/>
      <c r="H576" s="15"/>
      <c r="J576" s="29"/>
    </row>
    <row r="577" spans="1:11" ht="16.5" customHeight="1">
      <c r="A577" s="36"/>
      <c r="B577" s="193" t="s">
        <v>136</v>
      </c>
      <c r="C577" s="193"/>
      <c r="D577" s="193"/>
      <c r="E577" s="193"/>
      <c r="F577" s="193"/>
      <c r="G577" s="193"/>
      <c r="H577" s="15">
        <v>9000</v>
      </c>
      <c r="I577" s="15"/>
      <c r="J577" s="29"/>
      <c r="K577" s="109" t="s">
        <v>720</v>
      </c>
    </row>
    <row r="578" spans="1:11" ht="16.5" customHeight="1">
      <c r="A578" s="36"/>
      <c r="B578" s="193" t="s">
        <v>137</v>
      </c>
      <c r="C578" s="193"/>
      <c r="D578" s="193"/>
      <c r="E578" s="193"/>
      <c r="F578" s="193"/>
      <c r="G578" s="193"/>
      <c r="H578" s="15">
        <v>3000</v>
      </c>
      <c r="I578" s="15"/>
      <c r="J578" s="29"/>
      <c r="K578" s="113" t="s">
        <v>634</v>
      </c>
    </row>
    <row r="579" spans="1:10" ht="16.5" customHeight="1">
      <c r="A579" s="36"/>
      <c r="B579" s="192"/>
      <c r="C579" s="192"/>
      <c r="D579" s="192"/>
      <c r="E579" s="192"/>
      <c r="F579" s="192"/>
      <c r="G579" s="192"/>
      <c r="H579" s="15"/>
      <c r="I579" s="15"/>
      <c r="J579" s="29"/>
    </row>
    <row r="580" spans="1:10" ht="16.5" customHeight="1">
      <c r="A580" s="36"/>
      <c r="B580" s="192"/>
      <c r="C580" s="192"/>
      <c r="D580" s="192"/>
      <c r="E580" s="192"/>
      <c r="F580" s="192"/>
      <c r="G580" s="192"/>
      <c r="H580" s="15"/>
      <c r="I580" s="15"/>
      <c r="J580" s="29"/>
    </row>
    <row r="581" spans="1:10" ht="16.5" customHeight="1">
      <c r="A581" s="36"/>
      <c r="B581" s="193"/>
      <c r="C581" s="193"/>
      <c r="D581" s="193"/>
      <c r="E581" s="193"/>
      <c r="F581" s="193"/>
      <c r="G581" s="193"/>
      <c r="H581" s="15"/>
      <c r="I581" s="15"/>
      <c r="J581" s="29"/>
    </row>
    <row r="582" spans="1:10" ht="16.5" customHeight="1">
      <c r="A582" s="178" t="s">
        <v>381</v>
      </c>
      <c r="B582" s="178"/>
      <c r="C582" s="178"/>
      <c r="D582" s="178"/>
      <c r="E582" s="178"/>
      <c r="F582" s="178"/>
      <c r="G582" s="178"/>
      <c r="H582" s="15"/>
      <c r="I582" s="15"/>
      <c r="J582" s="29"/>
    </row>
    <row r="583" spans="1:10" ht="16.5" customHeight="1">
      <c r="A583" s="178"/>
      <c r="B583" s="178"/>
      <c r="C583" s="178"/>
      <c r="D583" s="178"/>
      <c r="E583" s="178"/>
      <c r="F583" s="178"/>
      <c r="G583" s="178"/>
      <c r="H583" s="15"/>
      <c r="I583" s="15"/>
      <c r="J583" s="29"/>
    </row>
    <row r="584" spans="1:10" ht="16.5" customHeight="1">
      <c r="A584" s="178"/>
      <c r="B584" s="178"/>
      <c r="C584" s="178"/>
      <c r="D584" s="178"/>
      <c r="E584" s="178"/>
      <c r="F584" s="178"/>
      <c r="G584" s="178"/>
      <c r="H584" s="15"/>
      <c r="I584" s="15"/>
      <c r="J584" s="26">
        <f>SUM(I587:I611)</f>
        <v>135891</v>
      </c>
    </row>
    <row r="585" spans="1:9" ht="16.5" customHeight="1">
      <c r="A585" s="21"/>
      <c r="B585" s="208"/>
      <c r="C585" s="208"/>
      <c r="D585" s="208"/>
      <c r="E585" s="208"/>
      <c r="F585" s="208"/>
      <c r="G585" s="208"/>
      <c r="H585" s="15"/>
      <c r="I585" s="15"/>
    </row>
    <row r="586" spans="1:10" ht="16.5" customHeight="1">
      <c r="A586" s="34" t="s">
        <v>770</v>
      </c>
      <c r="B586" s="190" t="s">
        <v>771</v>
      </c>
      <c r="C586" s="190"/>
      <c r="D586" s="190"/>
      <c r="E586" s="190"/>
      <c r="F586" s="190"/>
      <c r="G586" s="190"/>
      <c r="H586" s="15"/>
      <c r="I586" s="29"/>
      <c r="J586" s="29"/>
    </row>
    <row r="587" spans="1:10" ht="16.5" customHeight="1">
      <c r="A587" s="36"/>
      <c r="B587" s="193"/>
      <c r="C587" s="193"/>
      <c r="D587" s="193"/>
      <c r="E587" s="193"/>
      <c r="F587" s="193"/>
      <c r="G587" s="193"/>
      <c r="H587" s="15"/>
      <c r="I587" s="15"/>
      <c r="J587" s="29"/>
    </row>
    <row r="588" spans="1:10" ht="16.5" customHeight="1">
      <c r="A588" s="12">
        <v>85401</v>
      </c>
      <c r="B588" s="187" t="s">
        <v>762</v>
      </c>
      <c r="C588" s="187"/>
      <c r="D588" s="187"/>
      <c r="E588" s="187"/>
      <c r="F588" s="187"/>
      <c r="G588" s="187"/>
      <c r="H588" s="15"/>
      <c r="I588" s="26">
        <f>SUM(H589:H603)</f>
        <v>127501</v>
      </c>
      <c r="J588" s="29"/>
    </row>
    <row r="589" spans="1:10" ht="16.5" customHeight="1">
      <c r="A589" s="12"/>
      <c r="B589" s="180"/>
      <c r="C589" s="180"/>
      <c r="D589" s="180"/>
      <c r="E589" s="180"/>
      <c r="F589" s="180"/>
      <c r="G589" s="180"/>
      <c r="H589" s="15"/>
      <c r="I589" s="15"/>
      <c r="J589" s="29"/>
    </row>
    <row r="590" spans="1:10" ht="16.5" customHeight="1">
      <c r="A590" s="12"/>
      <c r="B590" s="193" t="s">
        <v>36</v>
      </c>
      <c r="C590" s="193"/>
      <c r="D590" s="193"/>
      <c r="E590" s="193"/>
      <c r="F590" s="193"/>
      <c r="G590" s="193"/>
      <c r="H590" s="15">
        <v>65040</v>
      </c>
      <c r="I590" s="15"/>
      <c r="J590" s="29"/>
    </row>
    <row r="591" spans="1:10" ht="16.5" customHeight="1">
      <c r="A591" s="12"/>
      <c r="B591" s="193" t="s">
        <v>843</v>
      </c>
      <c r="C591" s="193"/>
      <c r="D591" s="193"/>
      <c r="E591" s="193"/>
      <c r="F591" s="193"/>
      <c r="G591" s="193"/>
      <c r="H591" s="15">
        <v>4000</v>
      </c>
      <c r="I591" s="15"/>
      <c r="J591" s="29"/>
    </row>
    <row r="592" spans="1:10" ht="16.5" customHeight="1">
      <c r="A592" s="12"/>
      <c r="B592" s="193" t="s">
        <v>816</v>
      </c>
      <c r="C592" s="193"/>
      <c r="D592" s="193"/>
      <c r="E592" s="193"/>
      <c r="F592" s="193"/>
      <c r="G592" s="193"/>
      <c r="H592" s="15">
        <v>12200</v>
      </c>
      <c r="I592" s="15"/>
      <c r="J592" s="29"/>
    </row>
    <row r="593" spans="1:10" ht="16.5" customHeight="1">
      <c r="A593" s="12"/>
      <c r="B593" s="193" t="s">
        <v>817</v>
      </c>
      <c r="C593" s="193"/>
      <c r="D593" s="193"/>
      <c r="E593" s="193"/>
      <c r="F593" s="193"/>
      <c r="G593" s="193"/>
      <c r="H593" s="15">
        <v>1700</v>
      </c>
      <c r="I593" s="15"/>
      <c r="J593" s="29"/>
    </row>
    <row r="594" spans="1:10" ht="16.5" customHeight="1">
      <c r="A594" s="12"/>
      <c r="B594" s="193" t="s">
        <v>799</v>
      </c>
      <c r="C594" s="193"/>
      <c r="D594" s="193"/>
      <c r="E594" s="193"/>
      <c r="F594" s="193"/>
      <c r="G594" s="193"/>
      <c r="H594" s="15">
        <v>5861</v>
      </c>
      <c r="I594" s="15"/>
      <c r="J594" s="29"/>
    </row>
    <row r="595" spans="1:10" ht="16.5" customHeight="1">
      <c r="A595" s="12"/>
      <c r="B595" s="193" t="s">
        <v>215</v>
      </c>
      <c r="C595" s="193"/>
      <c r="D595" s="193"/>
      <c r="E595" s="193"/>
      <c r="F595" s="193"/>
      <c r="G595" s="193"/>
      <c r="H595" s="15">
        <v>2100</v>
      </c>
      <c r="I595" s="15"/>
      <c r="J595" s="29"/>
    </row>
    <row r="596" spans="1:10" ht="16.5" customHeight="1">
      <c r="A596" s="12"/>
      <c r="B596" s="193" t="s">
        <v>216</v>
      </c>
      <c r="C596" s="193"/>
      <c r="D596" s="193"/>
      <c r="E596" s="193"/>
      <c r="F596" s="193"/>
      <c r="G596" s="193"/>
      <c r="H596" s="15">
        <v>1100</v>
      </c>
      <c r="I596" s="15"/>
      <c r="J596" s="29"/>
    </row>
    <row r="597" spans="1:10" ht="16.5" customHeight="1">
      <c r="A597" s="12"/>
      <c r="B597" s="193" t="s">
        <v>217</v>
      </c>
      <c r="C597" s="193"/>
      <c r="D597" s="193"/>
      <c r="E597" s="193"/>
      <c r="F597" s="193"/>
      <c r="G597" s="193"/>
      <c r="H597" s="15">
        <v>1000</v>
      </c>
      <c r="I597" s="15"/>
      <c r="J597" s="29"/>
    </row>
    <row r="598" spans="1:10" ht="16.5" customHeight="1">
      <c r="A598" s="12"/>
      <c r="B598" s="193" t="s">
        <v>288</v>
      </c>
      <c r="C598" s="193"/>
      <c r="D598" s="193"/>
      <c r="E598" s="193"/>
      <c r="F598" s="193"/>
      <c r="G598" s="193"/>
      <c r="H598" s="15">
        <v>900</v>
      </c>
      <c r="I598" s="15"/>
      <c r="J598" s="29"/>
    </row>
    <row r="599" spans="1:10" ht="16.5" customHeight="1">
      <c r="A599" s="12"/>
      <c r="B599" s="193" t="s">
        <v>218</v>
      </c>
      <c r="C599" s="193"/>
      <c r="D599" s="193"/>
      <c r="E599" s="193"/>
      <c r="F599" s="193"/>
      <c r="G599" s="193"/>
      <c r="H599" s="15">
        <v>600</v>
      </c>
      <c r="I599" s="15"/>
      <c r="J599" s="29"/>
    </row>
    <row r="600" spans="1:10" ht="16.5" customHeight="1">
      <c r="A600" s="12"/>
      <c r="B600" s="193" t="s">
        <v>37</v>
      </c>
      <c r="C600" s="193"/>
      <c r="D600" s="193"/>
      <c r="E600" s="193"/>
      <c r="F600" s="193"/>
      <c r="G600" s="193"/>
      <c r="H600" s="15">
        <v>1650</v>
      </c>
      <c r="I600" s="15"/>
      <c r="J600" s="29"/>
    </row>
    <row r="601" spans="1:10" ht="16.5" customHeight="1">
      <c r="A601" s="12"/>
      <c r="B601" s="193" t="s">
        <v>219</v>
      </c>
      <c r="C601" s="193"/>
      <c r="D601" s="193"/>
      <c r="E601" s="193"/>
      <c r="F601" s="193"/>
      <c r="G601" s="193"/>
      <c r="H601" s="15">
        <v>700</v>
      </c>
      <c r="I601" s="15"/>
      <c r="J601" s="29"/>
    </row>
    <row r="602" spans="1:10" ht="16.5" customHeight="1">
      <c r="A602" s="12"/>
      <c r="B602" s="193" t="s">
        <v>220</v>
      </c>
      <c r="C602" s="193"/>
      <c r="D602" s="193"/>
      <c r="E602" s="193"/>
      <c r="F602" s="193"/>
      <c r="G602" s="193"/>
      <c r="H602" s="15">
        <v>650</v>
      </c>
      <c r="I602" s="15"/>
      <c r="J602" s="29"/>
    </row>
    <row r="603" spans="1:10" ht="16.5" customHeight="1">
      <c r="A603" s="12"/>
      <c r="B603" s="193" t="s">
        <v>221</v>
      </c>
      <c r="C603" s="193"/>
      <c r="D603" s="193"/>
      <c r="E603" s="193"/>
      <c r="F603" s="193"/>
      <c r="G603" s="193"/>
      <c r="H603" s="15">
        <v>30000</v>
      </c>
      <c r="I603" s="55"/>
      <c r="J603" s="29"/>
    </row>
    <row r="604" spans="1:10" ht="16.5" customHeight="1">
      <c r="A604" s="36"/>
      <c r="B604" s="193"/>
      <c r="C604" s="193"/>
      <c r="D604" s="193"/>
      <c r="E604" s="193"/>
      <c r="F604" s="193"/>
      <c r="G604" s="193"/>
      <c r="H604" s="15"/>
      <c r="I604" s="15"/>
      <c r="J604" s="29"/>
    </row>
    <row r="605" spans="1:10" ht="16.5" customHeight="1">
      <c r="A605" s="12">
        <v>85415</v>
      </c>
      <c r="B605" s="187" t="s">
        <v>455</v>
      </c>
      <c r="C605" s="187"/>
      <c r="D605" s="187"/>
      <c r="E605" s="187"/>
      <c r="F605" s="187"/>
      <c r="G605" s="187"/>
      <c r="I605" s="26">
        <f>SUM(H606:H607)</f>
        <v>8000</v>
      </c>
      <c r="J605" s="29"/>
    </row>
    <row r="606" spans="1:10" ht="16.5" customHeight="1">
      <c r="A606" s="12"/>
      <c r="B606" s="180"/>
      <c r="C606" s="180"/>
      <c r="D606" s="180"/>
      <c r="E606" s="180"/>
      <c r="F606" s="180"/>
      <c r="G606" s="180"/>
      <c r="H606" s="15"/>
      <c r="I606" s="26"/>
      <c r="J606" s="29"/>
    </row>
    <row r="607" spans="1:11" ht="16.5" customHeight="1">
      <c r="A607" s="12"/>
      <c r="B607" s="193" t="s">
        <v>454</v>
      </c>
      <c r="C607" s="193"/>
      <c r="D607" s="193"/>
      <c r="E607" s="193"/>
      <c r="F607" s="193"/>
      <c r="G607" s="193"/>
      <c r="H607" s="15">
        <v>8000</v>
      </c>
      <c r="I607" s="26"/>
      <c r="J607" s="29"/>
      <c r="K607" s="109" t="s">
        <v>730</v>
      </c>
    </row>
    <row r="608" spans="1:10" ht="16.5" customHeight="1">
      <c r="A608" s="36"/>
      <c r="B608" s="193"/>
      <c r="C608" s="193"/>
      <c r="D608" s="193"/>
      <c r="E608" s="193"/>
      <c r="F608" s="193"/>
      <c r="G608" s="193"/>
      <c r="H608" s="15"/>
      <c r="I608" s="15"/>
      <c r="J608" s="29"/>
    </row>
    <row r="609" spans="1:10" ht="16.5" customHeight="1">
      <c r="A609" s="12">
        <v>85446</v>
      </c>
      <c r="B609" s="187" t="s">
        <v>138</v>
      </c>
      <c r="C609" s="187"/>
      <c r="D609" s="187"/>
      <c r="E609" s="187"/>
      <c r="F609" s="187"/>
      <c r="G609" s="187"/>
      <c r="I609" s="26">
        <f>SUM(H610:H611)</f>
        <v>390</v>
      </c>
      <c r="J609" s="29"/>
    </row>
    <row r="610" spans="1:10" ht="16.5" customHeight="1">
      <c r="A610" s="12"/>
      <c r="B610" s="180"/>
      <c r="C610" s="180"/>
      <c r="D610" s="180"/>
      <c r="E610" s="180"/>
      <c r="F610" s="180"/>
      <c r="G610" s="180"/>
      <c r="H610" s="15"/>
      <c r="I610" s="26"/>
      <c r="J610" s="29"/>
    </row>
    <row r="611" spans="1:11" ht="16.5" customHeight="1">
      <c r="A611" s="12"/>
      <c r="B611" s="193" t="s">
        <v>456</v>
      </c>
      <c r="C611" s="193"/>
      <c r="D611" s="193"/>
      <c r="E611" s="193"/>
      <c r="F611" s="193"/>
      <c r="G611" s="193"/>
      <c r="H611" s="15">
        <v>390</v>
      </c>
      <c r="I611" s="26"/>
      <c r="J611" s="29"/>
      <c r="K611" s="113" t="s">
        <v>634</v>
      </c>
    </row>
    <row r="612" spans="1:10" ht="16.5" customHeight="1">
      <c r="A612" s="12"/>
      <c r="B612" s="192"/>
      <c r="C612" s="192"/>
      <c r="D612" s="192"/>
      <c r="E612" s="192"/>
      <c r="F612" s="192"/>
      <c r="G612" s="192"/>
      <c r="H612" s="15"/>
      <c r="I612" s="26"/>
      <c r="J612" s="29"/>
    </row>
    <row r="613" spans="1:10" ht="16.5" customHeight="1">
      <c r="A613" s="36"/>
      <c r="B613" s="193"/>
      <c r="C613" s="193"/>
      <c r="D613" s="193"/>
      <c r="E613" s="193"/>
      <c r="F613" s="193"/>
      <c r="G613" s="193"/>
      <c r="H613" s="15"/>
      <c r="I613" s="15"/>
      <c r="J613" s="29"/>
    </row>
    <row r="614" spans="1:10" ht="16.5" customHeight="1">
      <c r="A614" s="178" t="s">
        <v>763</v>
      </c>
      <c r="B614" s="178"/>
      <c r="C614" s="178"/>
      <c r="D614" s="178"/>
      <c r="E614" s="178"/>
      <c r="F614" s="178"/>
      <c r="G614" s="178"/>
      <c r="H614" s="15"/>
      <c r="I614" s="15"/>
      <c r="J614" s="29"/>
    </row>
    <row r="615" spans="1:10" ht="16.5" customHeight="1">
      <c r="A615" s="178"/>
      <c r="B615" s="178"/>
      <c r="C615" s="178"/>
      <c r="D615" s="178"/>
      <c r="E615" s="178"/>
      <c r="F615" s="178"/>
      <c r="G615" s="178"/>
      <c r="H615" s="15"/>
      <c r="I615" s="15"/>
      <c r="J615" s="29"/>
    </row>
    <row r="616" spans="1:10" ht="16.5" customHeight="1">
      <c r="A616" s="178"/>
      <c r="B616" s="178"/>
      <c r="C616" s="178"/>
      <c r="D616" s="178"/>
      <c r="E616" s="178"/>
      <c r="F616" s="178"/>
      <c r="G616" s="178"/>
      <c r="H616" s="15"/>
      <c r="I616" s="15"/>
      <c r="J616" s="73">
        <f>SUM(I618:I651)</f>
        <v>143080</v>
      </c>
    </row>
    <row r="617" spans="1:9" ht="16.5" customHeight="1">
      <c r="A617" s="36"/>
      <c r="B617" s="172"/>
      <c r="C617" s="172"/>
      <c r="D617" s="172"/>
      <c r="E617" s="172"/>
      <c r="F617" s="172"/>
      <c r="G617" s="172"/>
      <c r="H617" s="15"/>
      <c r="I617" s="15"/>
    </row>
    <row r="618" spans="1:10" ht="16.5" customHeight="1">
      <c r="A618" s="34" t="s">
        <v>770</v>
      </c>
      <c r="B618" s="190" t="s">
        <v>771</v>
      </c>
      <c r="C618" s="190"/>
      <c r="D618" s="190"/>
      <c r="E618" s="190"/>
      <c r="F618" s="190"/>
      <c r="G618" s="190"/>
      <c r="H618" s="15"/>
      <c r="I618" s="15"/>
      <c r="J618" s="29"/>
    </row>
    <row r="619" spans="1:10" ht="16.5" customHeight="1">
      <c r="A619" s="36"/>
      <c r="B619" s="193"/>
      <c r="C619" s="193"/>
      <c r="D619" s="193"/>
      <c r="E619" s="193"/>
      <c r="F619" s="193"/>
      <c r="G619" s="193"/>
      <c r="H619" s="15"/>
      <c r="I619" s="15"/>
      <c r="J619" s="29"/>
    </row>
    <row r="620" spans="1:10" ht="16.5" customHeight="1">
      <c r="A620" s="36"/>
      <c r="B620" s="192"/>
      <c r="C620" s="192"/>
      <c r="D620" s="192"/>
      <c r="E620" s="192"/>
      <c r="F620" s="192"/>
      <c r="G620" s="192"/>
      <c r="H620" s="15"/>
      <c r="I620" s="15"/>
      <c r="J620" s="29"/>
    </row>
    <row r="621" spans="1:10" ht="16.5" customHeight="1">
      <c r="A621" s="12">
        <v>90002</v>
      </c>
      <c r="B621" s="187" t="s">
        <v>458</v>
      </c>
      <c r="C621" s="187"/>
      <c r="D621" s="187"/>
      <c r="E621" s="187"/>
      <c r="F621" s="187"/>
      <c r="G621" s="187"/>
      <c r="H621" s="15"/>
      <c r="I621" s="26">
        <f>SUM(H623)</f>
        <v>15000</v>
      </c>
      <c r="J621" s="29"/>
    </row>
    <row r="622" spans="1:10" ht="18" customHeight="1">
      <c r="A622" s="12"/>
      <c r="B622" s="180"/>
      <c r="C622" s="180"/>
      <c r="D622" s="180"/>
      <c r="E622" s="180"/>
      <c r="F622" s="180"/>
      <c r="G622" s="180"/>
      <c r="H622" s="15"/>
      <c r="I622" s="26"/>
      <c r="J622" s="29"/>
    </row>
    <row r="623" spans="1:11" ht="32.25" customHeight="1">
      <c r="A623" s="12"/>
      <c r="B623" s="198" t="s">
        <v>457</v>
      </c>
      <c r="C623" s="198"/>
      <c r="D623" s="198"/>
      <c r="E623" s="198"/>
      <c r="F623" s="198"/>
      <c r="G623" s="198"/>
      <c r="H623" s="15">
        <v>15000</v>
      </c>
      <c r="I623" s="26"/>
      <c r="J623" s="29"/>
      <c r="K623" s="109" t="s">
        <v>734</v>
      </c>
    </row>
    <row r="624" spans="1:10" ht="16.5" customHeight="1">
      <c r="A624" s="12"/>
      <c r="B624" s="180"/>
      <c r="C624" s="180"/>
      <c r="D624" s="180"/>
      <c r="E624" s="180"/>
      <c r="F624" s="180"/>
      <c r="G624" s="180"/>
      <c r="H624" s="15"/>
      <c r="I624" s="26"/>
      <c r="J624" s="29"/>
    </row>
    <row r="625" spans="1:10" ht="16.5" customHeight="1">
      <c r="A625" s="12">
        <v>90003</v>
      </c>
      <c r="B625" s="187" t="s">
        <v>386</v>
      </c>
      <c r="C625" s="187"/>
      <c r="D625" s="187"/>
      <c r="E625" s="187"/>
      <c r="F625" s="187"/>
      <c r="G625" s="187"/>
      <c r="H625" s="15"/>
      <c r="I625" s="26">
        <f>SUM(H627:H637)</f>
        <v>50180</v>
      </c>
      <c r="J625" s="29"/>
    </row>
    <row r="626" spans="1:10" ht="16.5" customHeight="1">
      <c r="A626" s="12"/>
      <c r="B626" s="180"/>
      <c r="C626" s="180"/>
      <c r="D626" s="180"/>
      <c r="E626" s="180"/>
      <c r="F626" s="180"/>
      <c r="G626" s="180"/>
      <c r="H626" s="15"/>
      <c r="I626" s="26"/>
      <c r="J626" s="29"/>
    </row>
    <row r="627" spans="1:11" ht="16.5" customHeight="1">
      <c r="A627" s="36"/>
      <c r="B627" s="193" t="s">
        <v>403</v>
      </c>
      <c r="C627" s="193"/>
      <c r="D627" s="193"/>
      <c r="E627" s="193"/>
      <c r="F627" s="193"/>
      <c r="G627" s="193"/>
      <c r="H627" s="15">
        <v>13000</v>
      </c>
      <c r="I627" s="15"/>
      <c r="J627" s="29"/>
      <c r="K627" s="109" t="s">
        <v>640</v>
      </c>
    </row>
    <row r="628" spans="1:11" ht="16.5" customHeight="1">
      <c r="A628" s="36"/>
      <c r="B628" s="193" t="s">
        <v>796</v>
      </c>
      <c r="C628" s="193"/>
      <c r="D628" s="193"/>
      <c r="E628" s="193"/>
      <c r="F628" s="193"/>
      <c r="G628" s="193"/>
      <c r="H628" s="15">
        <v>950</v>
      </c>
      <c r="I628" s="15"/>
      <c r="J628" s="29"/>
      <c r="K628" s="109" t="s">
        <v>642</v>
      </c>
    </row>
    <row r="629" spans="1:13" ht="17.25" customHeight="1">
      <c r="A629" s="36"/>
      <c r="B629" s="193" t="s">
        <v>797</v>
      </c>
      <c r="C629" s="193"/>
      <c r="D629" s="193"/>
      <c r="E629" s="193"/>
      <c r="F629" s="193"/>
      <c r="G629" s="193"/>
      <c r="H629" s="15">
        <v>2380</v>
      </c>
      <c r="I629" s="15"/>
      <c r="J629" s="29"/>
      <c r="K629" s="109" t="s">
        <v>644</v>
      </c>
      <c r="M629" s="115">
        <v>4300</v>
      </c>
    </row>
    <row r="630" spans="1:13" ht="17.25" customHeight="1">
      <c r="A630" s="36"/>
      <c r="B630" s="193" t="s">
        <v>139</v>
      </c>
      <c r="C630" s="193"/>
      <c r="D630" s="193"/>
      <c r="E630" s="193"/>
      <c r="F630" s="193"/>
      <c r="G630" s="193"/>
      <c r="H630" s="15">
        <v>340</v>
      </c>
      <c r="I630" s="15"/>
      <c r="J630" s="29"/>
      <c r="K630" s="109" t="s">
        <v>646</v>
      </c>
      <c r="M630" s="115">
        <v>17000</v>
      </c>
    </row>
    <row r="631" spans="1:13" ht="16.5" customHeight="1">
      <c r="A631" s="36"/>
      <c r="B631" s="193" t="s">
        <v>799</v>
      </c>
      <c r="C631" s="193"/>
      <c r="D631" s="193"/>
      <c r="E631" s="193"/>
      <c r="F631" s="193"/>
      <c r="G631" s="193"/>
      <c r="H631" s="15">
        <v>930</v>
      </c>
      <c r="I631" s="15"/>
      <c r="J631" s="29"/>
      <c r="K631" s="109" t="s">
        <v>656</v>
      </c>
      <c r="M631" s="115">
        <v>9000</v>
      </c>
    </row>
    <row r="632" spans="1:13" ht="19.5" customHeight="1">
      <c r="A632" s="36"/>
      <c r="B632" s="193" t="s">
        <v>140</v>
      </c>
      <c r="C632" s="193"/>
      <c r="D632" s="193"/>
      <c r="E632" s="193"/>
      <c r="F632" s="193"/>
      <c r="G632" s="193"/>
      <c r="H632" s="15">
        <v>300</v>
      </c>
      <c r="I632" s="15"/>
      <c r="J632" s="29"/>
      <c r="K632" s="113" t="s">
        <v>634</v>
      </c>
      <c r="M632" s="115">
        <v>1280</v>
      </c>
    </row>
    <row r="633" spans="1:12" ht="19.5" customHeight="1">
      <c r="A633" s="36"/>
      <c r="B633" s="193" t="s">
        <v>228</v>
      </c>
      <c r="C633" s="193"/>
      <c r="D633" s="193"/>
      <c r="E633" s="193"/>
      <c r="F633" s="193"/>
      <c r="G633" s="193"/>
      <c r="H633" s="15">
        <v>18000</v>
      </c>
      <c r="I633" s="15"/>
      <c r="J633" s="29"/>
      <c r="K633" s="109" t="s">
        <v>332</v>
      </c>
      <c r="L633" s="114" t="s">
        <v>362</v>
      </c>
    </row>
    <row r="634" spans="1:11" ht="39" customHeight="1">
      <c r="A634" s="36"/>
      <c r="B634" s="198" t="s">
        <v>404</v>
      </c>
      <c r="C634" s="198"/>
      <c r="D634" s="198"/>
      <c r="E634" s="198"/>
      <c r="F634" s="198"/>
      <c r="G634" s="198"/>
      <c r="H634" s="15">
        <v>9000</v>
      </c>
      <c r="I634" s="15"/>
      <c r="J634" s="29"/>
      <c r="K634" s="114" t="s">
        <v>636</v>
      </c>
    </row>
    <row r="635" spans="1:11" ht="27" customHeight="1">
      <c r="A635" s="36"/>
      <c r="B635" s="198" t="s">
        <v>141</v>
      </c>
      <c r="C635" s="198"/>
      <c r="D635" s="198"/>
      <c r="E635" s="198"/>
      <c r="F635" s="198"/>
      <c r="G635" s="198"/>
      <c r="H635" s="15">
        <v>1280</v>
      </c>
      <c r="I635" s="15"/>
      <c r="J635" s="29"/>
      <c r="K635" s="114" t="s">
        <v>636</v>
      </c>
    </row>
    <row r="636" spans="1:11" ht="27.75" customHeight="1">
      <c r="A636" s="36"/>
      <c r="B636" s="198" t="s">
        <v>142</v>
      </c>
      <c r="C636" s="198"/>
      <c r="D636" s="198"/>
      <c r="E636" s="198"/>
      <c r="F636" s="198"/>
      <c r="G636" s="198"/>
      <c r="H636" s="15">
        <v>2000</v>
      </c>
      <c r="I636" s="15"/>
      <c r="J636" s="29"/>
      <c r="K636" s="113" t="s">
        <v>634</v>
      </c>
    </row>
    <row r="637" spans="1:11" ht="25.5" customHeight="1">
      <c r="A637" s="36"/>
      <c r="B637" s="198" t="s">
        <v>405</v>
      </c>
      <c r="C637" s="198"/>
      <c r="D637" s="198"/>
      <c r="E637" s="198"/>
      <c r="F637" s="198"/>
      <c r="G637" s="198"/>
      <c r="H637" s="15">
        <v>2000</v>
      </c>
      <c r="I637" s="15"/>
      <c r="J637" s="29"/>
      <c r="K637" s="113" t="s">
        <v>634</v>
      </c>
    </row>
    <row r="638" spans="1:10" ht="18.75" customHeight="1">
      <c r="A638" s="36"/>
      <c r="B638" s="167"/>
      <c r="C638" s="167"/>
      <c r="D638" s="167"/>
      <c r="E638" s="167"/>
      <c r="F638" s="167"/>
      <c r="G638" s="167"/>
      <c r="H638" s="15"/>
      <c r="I638" s="15"/>
      <c r="J638" s="29"/>
    </row>
    <row r="639" spans="1:10" ht="16.5" customHeight="1">
      <c r="A639" s="12">
        <v>90015</v>
      </c>
      <c r="B639" s="187" t="s">
        <v>143</v>
      </c>
      <c r="C639" s="187"/>
      <c r="D639" s="187"/>
      <c r="E639" s="187"/>
      <c r="F639" s="187"/>
      <c r="G639" s="187"/>
      <c r="H639" s="15"/>
      <c r="I639" s="26">
        <f>SUM(H641:H643)</f>
        <v>68900</v>
      </c>
      <c r="J639" s="29"/>
    </row>
    <row r="640" spans="1:10" ht="16.5" customHeight="1">
      <c r="A640" s="36"/>
      <c r="B640" s="172"/>
      <c r="C640" s="172"/>
      <c r="D640" s="172"/>
      <c r="E640" s="172"/>
      <c r="F640" s="172"/>
      <c r="G640" s="172"/>
      <c r="H640" s="15"/>
      <c r="J640" s="29"/>
    </row>
    <row r="641" spans="1:11" ht="16.5" customHeight="1">
      <c r="A641" s="36"/>
      <c r="B641" s="193" t="s">
        <v>778</v>
      </c>
      <c r="C641" s="193"/>
      <c r="D641" s="193"/>
      <c r="E641" s="193"/>
      <c r="F641" s="193"/>
      <c r="G641" s="193"/>
      <c r="H641" s="15">
        <v>37000</v>
      </c>
      <c r="I641" s="15"/>
      <c r="J641" s="29"/>
      <c r="K641" s="109" t="s">
        <v>652</v>
      </c>
    </row>
    <row r="642" spans="1:11" ht="16.5" customHeight="1">
      <c r="A642" s="36"/>
      <c r="B642" s="193" t="s">
        <v>175</v>
      </c>
      <c r="C642" s="193"/>
      <c r="D642" s="193"/>
      <c r="E642" s="193"/>
      <c r="F642" s="193"/>
      <c r="G642" s="193"/>
      <c r="H642" s="15">
        <v>28900</v>
      </c>
      <c r="I642" s="15"/>
      <c r="J642" s="29"/>
      <c r="K642" s="109" t="s">
        <v>650</v>
      </c>
    </row>
    <row r="643" spans="1:11" ht="16.5" customHeight="1">
      <c r="A643" s="36"/>
      <c r="B643" s="193" t="s">
        <v>406</v>
      </c>
      <c r="C643" s="193"/>
      <c r="D643" s="193"/>
      <c r="E643" s="193"/>
      <c r="F643" s="193"/>
      <c r="G643" s="193"/>
      <c r="H643" s="15">
        <v>3000</v>
      </c>
      <c r="I643" s="15"/>
      <c r="J643" s="29"/>
      <c r="K643" s="109" t="s">
        <v>650</v>
      </c>
    </row>
    <row r="644" spans="1:10" ht="16.5" customHeight="1">
      <c r="A644" s="36"/>
      <c r="B644" s="193"/>
      <c r="C644" s="193"/>
      <c r="D644" s="193"/>
      <c r="E644" s="193"/>
      <c r="F644" s="193"/>
      <c r="G644" s="193"/>
      <c r="H644" s="15"/>
      <c r="I644" s="15"/>
      <c r="J644" s="29"/>
    </row>
    <row r="645" spans="1:10" ht="16.5" customHeight="1">
      <c r="A645" s="180">
        <v>90019</v>
      </c>
      <c r="B645" s="181" t="s">
        <v>144</v>
      </c>
      <c r="C645" s="181"/>
      <c r="D645" s="181"/>
      <c r="E645" s="181"/>
      <c r="F645" s="181"/>
      <c r="G645" s="181"/>
      <c r="H645" s="15"/>
      <c r="I645" s="15"/>
      <c r="J645" s="29"/>
    </row>
    <row r="646" spans="1:10" ht="31.5" customHeight="1">
      <c r="A646" s="180"/>
      <c r="B646" s="181"/>
      <c r="C646" s="181"/>
      <c r="D646" s="181"/>
      <c r="E646" s="181"/>
      <c r="F646" s="181"/>
      <c r="G646" s="181"/>
      <c r="H646" s="15"/>
      <c r="I646" s="26">
        <f>SUM(H648:H649)</f>
        <v>6000</v>
      </c>
      <c r="J646" s="29"/>
    </row>
    <row r="647" spans="1:10" ht="16.5" customHeight="1">
      <c r="A647" s="12"/>
      <c r="B647" s="172"/>
      <c r="C647" s="172"/>
      <c r="D647" s="172"/>
      <c r="E647" s="172"/>
      <c r="F647" s="172"/>
      <c r="G647" s="172"/>
      <c r="H647" s="15"/>
      <c r="J647" s="29"/>
    </row>
    <row r="648" spans="1:11" ht="30" customHeight="1">
      <c r="A648" s="12"/>
      <c r="B648" s="198" t="s">
        <v>459</v>
      </c>
      <c r="C648" s="198"/>
      <c r="D648" s="198"/>
      <c r="E648" s="198"/>
      <c r="F648" s="198"/>
      <c r="G648" s="198"/>
      <c r="H648" s="15">
        <v>6000</v>
      </c>
      <c r="I648" s="15"/>
      <c r="J648" s="29"/>
      <c r="K648" s="109" t="s">
        <v>654</v>
      </c>
    </row>
    <row r="649" spans="1:10" ht="16.5" customHeight="1">
      <c r="A649" s="36"/>
      <c r="B649" s="193"/>
      <c r="C649" s="193"/>
      <c r="D649" s="193"/>
      <c r="E649" s="193"/>
      <c r="F649" s="193"/>
      <c r="G649" s="193"/>
      <c r="H649" s="15"/>
      <c r="I649" s="15"/>
      <c r="J649" s="29"/>
    </row>
    <row r="650" spans="1:10" ht="34.5" customHeight="1">
      <c r="A650" s="12">
        <v>90020</v>
      </c>
      <c r="B650" s="181" t="s">
        <v>387</v>
      </c>
      <c r="C650" s="181"/>
      <c r="D650" s="181"/>
      <c r="E650" s="181"/>
      <c r="F650" s="181"/>
      <c r="G650" s="181"/>
      <c r="H650" s="15"/>
      <c r="I650" s="26">
        <f>SUM(H652:H653)</f>
        <v>3000</v>
      </c>
      <c r="J650" s="29"/>
    </row>
    <row r="651" spans="1:10" ht="18" customHeight="1">
      <c r="A651" s="36"/>
      <c r="B651" s="192"/>
      <c r="C651" s="192"/>
      <c r="D651" s="192"/>
      <c r="E651" s="192"/>
      <c r="F651" s="192"/>
      <c r="G651" s="192"/>
      <c r="H651" s="15"/>
      <c r="I651" s="15"/>
      <c r="J651" s="29"/>
    </row>
    <row r="652" spans="1:11" ht="19.5" customHeight="1">
      <c r="A652" s="36"/>
      <c r="B652" s="193" t="s">
        <v>388</v>
      </c>
      <c r="C652" s="193"/>
      <c r="D652" s="193"/>
      <c r="E652" s="193"/>
      <c r="F652" s="193"/>
      <c r="G652" s="193"/>
      <c r="H652" s="15">
        <v>3000</v>
      </c>
      <c r="I652" s="15"/>
      <c r="J652" s="29"/>
      <c r="K652" s="114" t="s">
        <v>636</v>
      </c>
    </row>
    <row r="653" spans="1:10" ht="20.25" customHeight="1">
      <c r="A653" s="36"/>
      <c r="B653" s="192"/>
      <c r="C653" s="192"/>
      <c r="D653" s="192"/>
      <c r="E653" s="192"/>
      <c r="F653" s="192"/>
      <c r="G653" s="192"/>
      <c r="H653" s="15"/>
      <c r="I653" s="15"/>
      <c r="J653" s="29"/>
    </row>
    <row r="654" spans="1:10" ht="16.5" customHeight="1">
      <c r="A654" s="36"/>
      <c r="B654" s="193"/>
      <c r="C654" s="193"/>
      <c r="D654" s="193"/>
      <c r="E654" s="193"/>
      <c r="F654" s="193"/>
      <c r="G654" s="193"/>
      <c r="H654" s="15"/>
      <c r="I654" s="15"/>
      <c r="J654" s="29"/>
    </row>
    <row r="655" spans="1:10" ht="16.5" customHeight="1">
      <c r="A655" s="178" t="s">
        <v>145</v>
      </c>
      <c r="B655" s="178"/>
      <c r="C655" s="178"/>
      <c r="D655" s="178"/>
      <c r="E655" s="178"/>
      <c r="F655" s="178"/>
      <c r="G655" s="178"/>
      <c r="H655" s="15"/>
      <c r="I655" s="15"/>
      <c r="J655" s="29"/>
    </row>
    <row r="656" spans="1:10" ht="16.5" customHeight="1">
      <c r="A656" s="178"/>
      <c r="B656" s="178"/>
      <c r="C656" s="178"/>
      <c r="D656" s="178"/>
      <c r="E656" s="178"/>
      <c r="F656" s="178"/>
      <c r="G656" s="178"/>
      <c r="H656" s="15"/>
      <c r="I656" s="15"/>
      <c r="J656" s="29"/>
    </row>
    <row r="657" spans="1:10" ht="16.5" customHeight="1">
      <c r="A657" s="178"/>
      <c r="B657" s="178"/>
      <c r="C657" s="178"/>
      <c r="D657" s="178"/>
      <c r="E657" s="178"/>
      <c r="F657" s="178"/>
      <c r="G657" s="178"/>
      <c r="H657" s="15"/>
      <c r="I657" s="15"/>
      <c r="J657" s="26">
        <f>SUM(I659:I694)</f>
        <v>96740</v>
      </c>
    </row>
    <row r="658" spans="1:9" ht="16.5" customHeight="1">
      <c r="A658" s="36"/>
      <c r="B658" s="172"/>
      <c r="C658" s="172"/>
      <c r="D658" s="172"/>
      <c r="E658" s="172"/>
      <c r="F658" s="172"/>
      <c r="G658" s="172"/>
      <c r="H658" s="15"/>
      <c r="I658" s="15"/>
    </row>
    <row r="659" spans="1:10" ht="16.5" customHeight="1">
      <c r="A659" s="34" t="s">
        <v>770</v>
      </c>
      <c r="B659" s="190" t="s">
        <v>771</v>
      </c>
      <c r="C659" s="190"/>
      <c r="D659" s="190"/>
      <c r="E659" s="190"/>
      <c r="F659" s="190"/>
      <c r="G659" s="190"/>
      <c r="H659" s="15"/>
      <c r="I659" s="15"/>
      <c r="J659" s="29"/>
    </row>
    <row r="660" spans="1:10" ht="16.5" customHeight="1">
      <c r="A660" s="36"/>
      <c r="B660" s="193"/>
      <c r="C660" s="193"/>
      <c r="D660" s="193"/>
      <c r="E660" s="193"/>
      <c r="F660" s="193"/>
      <c r="G660" s="193"/>
      <c r="H660" s="15"/>
      <c r="I660" s="15"/>
      <c r="J660" s="29"/>
    </row>
    <row r="661" spans="1:10" ht="16.5" customHeight="1">
      <c r="A661" s="12">
        <v>92105</v>
      </c>
      <c r="B661" s="187" t="s">
        <v>146</v>
      </c>
      <c r="C661" s="187"/>
      <c r="D661" s="187"/>
      <c r="E661" s="187"/>
      <c r="F661" s="187"/>
      <c r="G661" s="187"/>
      <c r="H661" s="15"/>
      <c r="I661" s="26">
        <f>SUM(H663:H668)</f>
        <v>20000</v>
      </c>
      <c r="J661" s="29"/>
    </row>
    <row r="662" spans="1:10" ht="16.5" customHeight="1">
      <c r="A662" s="36"/>
      <c r="B662" s="172"/>
      <c r="C662" s="172"/>
      <c r="D662" s="172"/>
      <c r="E662" s="172"/>
      <c r="F662" s="172"/>
      <c r="G662" s="172"/>
      <c r="H662" s="15"/>
      <c r="J662" s="29"/>
    </row>
    <row r="663" spans="1:11" ht="16.5" customHeight="1">
      <c r="A663" s="36"/>
      <c r="B663" s="193" t="s">
        <v>28</v>
      </c>
      <c r="C663" s="193"/>
      <c r="D663" s="193"/>
      <c r="E663" s="193"/>
      <c r="F663" s="193"/>
      <c r="G663" s="193"/>
      <c r="H663" s="15">
        <v>2000</v>
      </c>
      <c r="I663" s="15"/>
      <c r="J663" s="29"/>
      <c r="K663" s="105">
        <v>4210</v>
      </c>
    </row>
    <row r="664" spans="1:11" ht="16.5" customHeight="1">
      <c r="A664" s="36"/>
      <c r="B664" s="193" t="s">
        <v>147</v>
      </c>
      <c r="C664" s="193"/>
      <c r="D664" s="193"/>
      <c r="E664" s="193"/>
      <c r="F664" s="193"/>
      <c r="G664" s="193"/>
      <c r="H664" s="15">
        <v>500</v>
      </c>
      <c r="I664" s="15"/>
      <c r="J664" s="29"/>
      <c r="K664" s="109" t="s">
        <v>652</v>
      </c>
    </row>
    <row r="665" spans="1:12" ht="16.5" customHeight="1">
      <c r="A665" s="36"/>
      <c r="B665" s="193" t="s">
        <v>148</v>
      </c>
      <c r="C665" s="193"/>
      <c r="D665" s="193"/>
      <c r="E665" s="193"/>
      <c r="F665" s="193"/>
      <c r="G665" s="193"/>
      <c r="H665" s="15">
        <v>1500</v>
      </c>
      <c r="I665" s="15"/>
      <c r="J665" s="29"/>
      <c r="K665" s="103" t="s">
        <v>333</v>
      </c>
      <c r="L665" s="123" t="s">
        <v>321</v>
      </c>
    </row>
    <row r="666" spans="1:11" ht="23.25" customHeight="1">
      <c r="A666" s="36"/>
      <c r="B666" s="198" t="s">
        <v>433</v>
      </c>
      <c r="C666" s="198"/>
      <c r="D666" s="198"/>
      <c r="E666" s="198"/>
      <c r="F666" s="198"/>
      <c r="G666" s="198"/>
      <c r="H666" s="15">
        <v>1000</v>
      </c>
      <c r="I666" s="15"/>
      <c r="J666" s="29"/>
      <c r="K666" s="105">
        <v>4210</v>
      </c>
    </row>
    <row r="667" spans="1:12" ht="16.5" customHeight="1">
      <c r="A667" s="36"/>
      <c r="B667" s="193" t="s">
        <v>31</v>
      </c>
      <c r="C667" s="193"/>
      <c r="D667" s="193"/>
      <c r="E667" s="193"/>
      <c r="F667" s="193"/>
      <c r="G667" s="193"/>
      <c r="H667" s="15">
        <v>15000</v>
      </c>
      <c r="I667" s="15"/>
      <c r="J667" s="29"/>
      <c r="K667" s="124" t="s">
        <v>356</v>
      </c>
      <c r="L667" s="104" t="s">
        <v>334</v>
      </c>
    </row>
    <row r="668" spans="1:10" ht="16.5" customHeight="1">
      <c r="A668" s="36"/>
      <c r="B668" s="192"/>
      <c r="C668" s="192"/>
      <c r="D668" s="192"/>
      <c r="E668" s="192"/>
      <c r="F668" s="192"/>
      <c r="G668" s="192"/>
      <c r="H668" s="15"/>
      <c r="I668" s="15"/>
      <c r="J668" s="29"/>
    </row>
    <row r="669" spans="1:10" ht="16.5" customHeight="1">
      <c r="A669" s="46"/>
      <c r="B669" s="193"/>
      <c r="C669" s="193"/>
      <c r="D669" s="193"/>
      <c r="E669" s="193"/>
      <c r="F669" s="193"/>
      <c r="G669" s="193"/>
      <c r="H669" s="15"/>
      <c r="I669" s="15"/>
      <c r="J669" s="29"/>
    </row>
    <row r="670" spans="1:10" ht="16.5" customHeight="1">
      <c r="A670" s="12">
        <v>92116</v>
      </c>
      <c r="B670" s="187" t="s">
        <v>149</v>
      </c>
      <c r="C670" s="187"/>
      <c r="D670" s="187"/>
      <c r="E670" s="187"/>
      <c r="F670" s="187"/>
      <c r="G670" s="187"/>
      <c r="H670" s="26"/>
      <c r="I670" s="26"/>
      <c r="J670" s="29"/>
    </row>
    <row r="671" spans="1:11" ht="16.5" customHeight="1">
      <c r="A671" s="36"/>
      <c r="B671" s="172"/>
      <c r="C671" s="172"/>
      <c r="D671" s="172"/>
      <c r="E671" s="172"/>
      <c r="F671" s="172"/>
      <c r="G671" s="172"/>
      <c r="H671" s="15"/>
      <c r="I671" s="26">
        <f>SUM(H672:H696)</f>
        <v>76740</v>
      </c>
      <c r="J671" s="29"/>
      <c r="K671" s="109" t="s">
        <v>742</v>
      </c>
    </row>
    <row r="672" spans="1:10" ht="16.5" customHeight="1">
      <c r="A672" s="36"/>
      <c r="B672" s="211" t="s">
        <v>172</v>
      </c>
      <c r="C672" s="193"/>
      <c r="D672" s="193"/>
      <c r="E672" s="193"/>
      <c r="F672" s="193"/>
      <c r="G672" s="193"/>
      <c r="H672" s="15">
        <v>25000</v>
      </c>
      <c r="I672" s="15"/>
      <c r="J672" s="29"/>
    </row>
    <row r="673" spans="1:10" ht="16.5" customHeight="1">
      <c r="A673" s="36"/>
      <c r="B673" s="193" t="s">
        <v>797</v>
      </c>
      <c r="C673" s="193"/>
      <c r="D673" s="193"/>
      <c r="E673" s="193"/>
      <c r="F673" s="193"/>
      <c r="G673" s="193"/>
      <c r="H673" s="15">
        <v>4600</v>
      </c>
      <c r="I673" s="15"/>
      <c r="J673" s="29"/>
    </row>
    <row r="674" spans="1:10" ht="16.5" customHeight="1">
      <c r="A674" s="36"/>
      <c r="B674" s="193" t="s">
        <v>139</v>
      </c>
      <c r="C674" s="193"/>
      <c r="D674" s="193"/>
      <c r="E674" s="193"/>
      <c r="F674" s="193"/>
      <c r="G674" s="193"/>
      <c r="H674" s="15">
        <v>650</v>
      </c>
      <c r="I674" s="15"/>
      <c r="J674" s="29"/>
    </row>
    <row r="675" spans="1:10" ht="16.5" customHeight="1">
      <c r="A675" s="36"/>
      <c r="B675" s="193" t="s">
        <v>799</v>
      </c>
      <c r="C675" s="193"/>
      <c r="D675" s="193"/>
      <c r="E675" s="193"/>
      <c r="F675" s="193"/>
      <c r="G675" s="193"/>
      <c r="H675" s="15">
        <v>1190</v>
      </c>
      <c r="I675" s="15"/>
      <c r="J675" s="29"/>
    </row>
    <row r="676" spans="1:10" ht="16.5" customHeight="1">
      <c r="A676" s="36"/>
      <c r="B676" s="193" t="s">
        <v>105</v>
      </c>
      <c r="C676" s="193"/>
      <c r="D676" s="193"/>
      <c r="E676" s="193"/>
      <c r="F676" s="193"/>
      <c r="G676" s="193"/>
      <c r="H676" s="15">
        <v>1100</v>
      </c>
      <c r="I676" s="15"/>
      <c r="J676" s="29"/>
    </row>
    <row r="677" spans="1:10" ht="16.5" customHeight="1">
      <c r="A677" s="36"/>
      <c r="B677" s="193" t="s">
        <v>106</v>
      </c>
      <c r="C677" s="193"/>
      <c r="D677" s="193"/>
      <c r="E677" s="193"/>
      <c r="F677" s="193"/>
      <c r="G677" s="193"/>
      <c r="H677" s="15">
        <v>1500</v>
      </c>
      <c r="I677" s="15"/>
      <c r="J677" s="29"/>
    </row>
    <row r="678" spans="1:10" ht="16.5" customHeight="1">
      <c r="A678" s="36"/>
      <c r="B678" s="193" t="s">
        <v>150</v>
      </c>
      <c r="C678" s="193"/>
      <c r="D678" s="193"/>
      <c r="E678" s="193"/>
      <c r="F678" s="193"/>
      <c r="G678" s="193"/>
      <c r="H678" s="15">
        <v>2000</v>
      </c>
      <c r="I678" s="15"/>
      <c r="J678" s="29"/>
    </row>
    <row r="679" spans="1:10" ht="16.5" customHeight="1">
      <c r="A679" s="36"/>
      <c r="B679" s="193" t="s">
        <v>151</v>
      </c>
      <c r="C679" s="193"/>
      <c r="D679" s="193"/>
      <c r="E679" s="193"/>
      <c r="F679" s="193"/>
      <c r="G679" s="193"/>
      <c r="H679" s="15">
        <v>2000</v>
      </c>
      <c r="I679" s="15"/>
      <c r="J679" s="29"/>
    </row>
    <row r="680" spans="1:10" ht="16.5" customHeight="1">
      <c r="A680" s="36"/>
      <c r="B680" s="193" t="s">
        <v>152</v>
      </c>
      <c r="C680" s="193"/>
      <c r="D680" s="193"/>
      <c r="E680" s="193"/>
      <c r="F680" s="193"/>
      <c r="G680" s="193"/>
      <c r="H680" s="15">
        <v>3000</v>
      </c>
      <c r="I680" s="15"/>
      <c r="J680" s="29"/>
    </row>
    <row r="681" spans="1:10" ht="27.75" customHeight="1">
      <c r="A681" s="36"/>
      <c r="B681" s="198" t="s">
        <v>407</v>
      </c>
      <c r="C681" s="198"/>
      <c r="D681" s="198"/>
      <c r="E681" s="198"/>
      <c r="F681" s="198"/>
      <c r="G681" s="198"/>
      <c r="H681" s="15">
        <v>3500</v>
      </c>
      <c r="I681" s="15"/>
      <c r="J681" s="29"/>
    </row>
    <row r="682" spans="1:10" ht="16.5" customHeight="1">
      <c r="A682" s="36"/>
      <c r="B682" s="198" t="s">
        <v>153</v>
      </c>
      <c r="C682" s="198"/>
      <c r="D682" s="198"/>
      <c r="E682" s="198"/>
      <c r="F682" s="198"/>
      <c r="G682" s="198"/>
      <c r="H682" s="15">
        <v>3500</v>
      </c>
      <c r="I682" s="15"/>
      <c r="J682" s="29"/>
    </row>
    <row r="683" spans="1:10" ht="16.5" customHeight="1">
      <c r="A683" s="36"/>
      <c r="B683" s="198" t="s">
        <v>154</v>
      </c>
      <c r="C683" s="198"/>
      <c r="D683" s="198"/>
      <c r="E683" s="198"/>
      <c r="F683" s="198"/>
      <c r="G683" s="198"/>
      <c r="H683" s="15">
        <v>3000</v>
      </c>
      <c r="I683" s="15"/>
      <c r="J683" s="29"/>
    </row>
    <row r="684" spans="1:10" ht="16.5" customHeight="1">
      <c r="A684" s="36"/>
      <c r="B684" s="198" t="s">
        <v>155</v>
      </c>
      <c r="C684" s="198"/>
      <c r="D684" s="198"/>
      <c r="E684" s="198"/>
      <c r="F684" s="198"/>
      <c r="G684" s="198"/>
      <c r="H684" s="15">
        <v>1000</v>
      </c>
      <c r="I684" s="15"/>
      <c r="J684" s="29"/>
    </row>
    <row r="685" spans="1:10" ht="16.5" customHeight="1">
      <c r="A685" s="36"/>
      <c r="B685" s="198" t="s">
        <v>156</v>
      </c>
      <c r="C685" s="198"/>
      <c r="D685" s="198"/>
      <c r="E685" s="198"/>
      <c r="F685" s="198"/>
      <c r="G685" s="198"/>
      <c r="H685" s="15">
        <v>4000</v>
      </c>
      <c r="I685" s="15"/>
      <c r="J685" s="29"/>
    </row>
    <row r="686" spans="1:10" ht="16.5" customHeight="1">
      <c r="A686" s="36"/>
      <c r="B686" s="198" t="s">
        <v>157</v>
      </c>
      <c r="C686" s="198"/>
      <c r="D686" s="198"/>
      <c r="E686" s="198"/>
      <c r="F686" s="198"/>
      <c r="G686" s="198"/>
      <c r="H686" s="15">
        <v>6000</v>
      </c>
      <c r="I686" s="15"/>
      <c r="J686" s="29"/>
    </row>
    <row r="687" spans="1:10" ht="16.5" customHeight="1">
      <c r="A687" s="36"/>
      <c r="B687" s="198" t="s">
        <v>158</v>
      </c>
      <c r="C687" s="198"/>
      <c r="D687" s="198"/>
      <c r="E687" s="198"/>
      <c r="F687" s="198"/>
      <c r="G687" s="198"/>
      <c r="H687" s="15">
        <v>3000</v>
      </c>
      <c r="I687" s="15"/>
      <c r="J687" s="29"/>
    </row>
    <row r="688" spans="1:10" ht="25.5" customHeight="1">
      <c r="A688" s="36"/>
      <c r="B688" s="198" t="s">
        <v>159</v>
      </c>
      <c r="C688" s="198"/>
      <c r="D688" s="198"/>
      <c r="E688" s="198"/>
      <c r="F688" s="198"/>
      <c r="G688" s="198"/>
      <c r="H688" s="15">
        <v>2000</v>
      </c>
      <c r="I688" s="15"/>
      <c r="J688" s="29"/>
    </row>
    <row r="689" spans="1:10" ht="16.5" customHeight="1">
      <c r="A689" s="36"/>
      <c r="B689" s="198" t="s">
        <v>160</v>
      </c>
      <c r="C689" s="198"/>
      <c r="D689" s="198"/>
      <c r="E689" s="198"/>
      <c r="F689" s="198"/>
      <c r="G689" s="198"/>
      <c r="H689" s="15">
        <v>500</v>
      </c>
      <c r="I689" s="15"/>
      <c r="J689" s="29"/>
    </row>
    <row r="690" spans="1:10" ht="30.75" customHeight="1">
      <c r="A690" s="36"/>
      <c r="B690" s="198" t="s">
        <v>408</v>
      </c>
      <c r="C690" s="198"/>
      <c r="D690" s="198"/>
      <c r="E690" s="198"/>
      <c r="F690" s="198"/>
      <c r="G690" s="198"/>
      <c r="H690" s="15">
        <v>1200</v>
      </c>
      <c r="I690" s="15"/>
      <c r="J690" s="29"/>
    </row>
    <row r="691" spans="1:10" ht="16.5" customHeight="1">
      <c r="A691" s="36"/>
      <c r="B691" s="198" t="s">
        <v>409</v>
      </c>
      <c r="C691" s="198"/>
      <c r="D691" s="198"/>
      <c r="E691" s="198"/>
      <c r="F691" s="198"/>
      <c r="G691" s="198"/>
      <c r="H691" s="15">
        <v>2000</v>
      </c>
      <c r="I691" s="15"/>
      <c r="J691" s="29"/>
    </row>
    <row r="692" spans="1:10" ht="16.5" customHeight="1">
      <c r="A692" s="36"/>
      <c r="B692" s="198" t="s">
        <v>410</v>
      </c>
      <c r="C692" s="198"/>
      <c r="D692" s="198"/>
      <c r="E692" s="198"/>
      <c r="F692" s="198"/>
      <c r="G692" s="198"/>
      <c r="H692" s="15">
        <v>2000</v>
      </c>
      <c r="I692" s="15"/>
      <c r="J692" s="29"/>
    </row>
    <row r="693" spans="1:10" ht="16.5" customHeight="1">
      <c r="A693" s="36"/>
      <c r="B693" s="193" t="s">
        <v>161</v>
      </c>
      <c r="C693" s="193"/>
      <c r="D693" s="193"/>
      <c r="E693" s="193"/>
      <c r="F693" s="193"/>
      <c r="G693" s="193"/>
      <c r="H693" s="29"/>
      <c r="I693" s="15"/>
      <c r="J693" s="29"/>
    </row>
    <row r="694" spans="1:10" ht="16.5" customHeight="1">
      <c r="A694" s="36"/>
      <c r="B694" s="193" t="s">
        <v>162</v>
      </c>
      <c r="C694" s="193"/>
      <c r="D694" s="193"/>
      <c r="E694" s="193"/>
      <c r="F694" s="193"/>
      <c r="G694" s="193"/>
      <c r="H694" s="15">
        <v>4000</v>
      </c>
      <c r="I694" s="15"/>
      <c r="J694" s="29"/>
    </row>
    <row r="695" spans="1:10" ht="16.5" customHeight="1">
      <c r="A695" s="36"/>
      <c r="B695" s="192"/>
      <c r="C695" s="192"/>
      <c r="D695" s="192"/>
      <c r="E695" s="192"/>
      <c r="F695" s="192"/>
      <c r="G695" s="192"/>
      <c r="H695" s="15"/>
      <c r="I695" s="15"/>
      <c r="J695" s="29"/>
    </row>
    <row r="696" spans="1:10" ht="16.5" customHeight="1">
      <c r="A696" s="36"/>
      <c r="B696" s="193"/>
      <c r="C696" s="193"/>
      <c r="D696" s="193"/>
      <c r="E696" s="193"/>
      <c r="F696" s="193"/>
      <c r="G696" s="193"/>
      <c r="H696" s="15"/>
      <c r="I696" s="15"/>
      <c r="J696" s="29"/>
    </row>
    <row r="697" spans="1:10" ht="16.5" customHeight="1">
      <c r="A697" s="36"/>
      <c r="B697" s="193"/>
      <c r="C697" s="193"/>
      <c r="D697" s="193"/>
      <c r="E697" s="193"/>
      <c r="F697" s="193"/>
      <c r="G697" s="193"/>
      <c r="H697" s="15"/>
      <c r="I697" s="15"/>
      <c r="J697" s="29"/>
    </row>
    <row r="698" spans="1:10" ht="16.5" customHeight="1">
      <c r="A698" s="178" t="s">
        <v>767</v>
      </c>
      <c r="B698" s="178"/>
      <c r="C698" s="178"/>
      <c r="D698" s="178"/>
      <c r="E698" s="178"/>
      <c r="F698" s="178"/>
      <c r="G698" s="178"/>
      <c r="H698" s="15"/>
      <c r="I698" s="15"/>
      <c r="J698" s="29"/>
    </row>
    <row r="699" spans="1:10" ht="16.5" customHeight="1">
      <c r="A699" s="178"/>
      <c r="B699" s="178"/>
      <c r="C699" s="178"/>
      <c r="D699" s="178"/>
      <c r="E699" s="178"/>
      <c r="F699" s="178"/>
      <c r="G699" s="178"/>
      <c r="H699" s="15"/>
      <c r="I699" s="15"/>
      <c r="J699" s="26">
        <f>SUM(I701:I714)</f>
        <v>12800</v>
      </c>
    </row>
    <row r="700" spans="1:9" ht="16.5" customHeight="1">
      <c r="A700" s="36"/>
      <c r="B700" s="172"/>
      <c r="C700" s="172"/>
      <c r="D700" s="172"/>
      <c r="E700" s="172"/>
      <c r="F700" s="172"/>
      <c r="G700" s="172"/>
      <c r="H700" s="15"/>
      <c r="I700" s="15"/>
    </row>
    <row r="701" spans="1:10" ht="16.5" customHeight="1">
      <c r="A701" s="34" t="s">
        <v>770</v>
      </c>
      <c r="B701" s="190" t="s">
        <v>771</v>
      </c>
      <c r="C701" s="190"/>
      <c r="D701" s="190"/>
      <c r="E701" s="190"/>
      <c r="F701" s="190"/>
      <c r="G701" s="190"/>
      <c r="H701" s="15"/>
      <c r="I701" s="15"/>
      <c r="J701" s="29"/>
    </row>
    <row r="702" spans="1:10" ht="16.5" customHeight="1">
      <c r="A702" s="36"/>
      <c r="B702" s="193"/>
      <c r="C702" s="193"/>
      <c r="D702" s="193"/>
      <c r="E702" s="193"/>
      <c r="F702" s="193"/>
      <c r="G702" s="193"/>
      <c r="H702" s="15"/>
      <c r="I702" s="15"/>
      <c r="J702" s="29"/>
    </row>
    <row r="703" spans="1:10" ht="16.5" customHeight="1">
      <c r="A703" s="12">
        <v>92601</v>
      </c>
      <c r="B703" s="187" t="s">
        <v>163</v>
      </c>
      <c r="C703" s="187"/>
      <c r="D703" s="187"/>
      <c r="E703" s="187"/>
      <c r="F703" s="187"/>
      <c r="G703" s="187"/>
      <c r="H703" s="15"/>
      <c r="I703" s="26">
        <f>SUM(H705:H705)</f>
        <v>5000</v>
      </c>
      <c r="J703" s="29"/>
    </row>
    <row r="704" spans="1:10" ht="16.5" customHeight="1">
      <c r="A704" s="36"/>
      <c r="B704" s="172"/>
      <c r="C704" s="172"/>
      <c r="D704" s="172"/>
      <c r="E704" s="172"/>
      <c r="F704" s="172"/>
      <c r="G704" s="172"/>
      <c r="H704" s="15"/>
      <c r="J704" s="29"/>
    </row>
    <row r="705" spans="1:11" ht="25.5" customHeight="1">
      <c r="A705" s="36"/>
      <c r="B705" s="188" t="s">
        <v>196</v>
      </c>
      <c r="C705" s="188"/>
      <c r="D705" s="188"/>
      <c r="E705" s="188"/>
      <c r="F705" s="188"/>
      <c r="G705" s="188"/>
      <c r="H705" s="64">
        <v>5000</v>
      </c>
      <c r="I705" s="15"/>
      <c r="J705" s="29"/>
      <c r="K705" s="109" t="s">
        <v>658</v>
      </c>
    </row>
    <row r="706" spans="1:10" ht="16.5" customHeight="1">
      <c r="A706" s="36"/>
      <c r="B706" s="193"/>
      <c r="C706" s="193"/>
      <c r="D706" s="193"/>
      <c r="E706" s="193"/>
      <c r="F706" s="193"/>
      <c r="G706" s="193"/>
      <c r="H706" s="15"/>
      <c r="I706" s="15"/>
      <c r="J706" s="29"/>
    </row>
    <row r="707" spans="1:10" ht="16.5" customHeight="1">
      <c r="A707" s="12">
        <v>92605</v>
      </c>
      <c r="B707" s="187" t="s">
        <v>164</v>
      </c>
      <c r="C707" s="187"/>
      <c r="D707" s="187"/>
      <c r="E707" s="187"/>
      <c r="F707" s="187"/>
      <c r="G707" s="187"/>
      <c r="H707" s="15"/>
      <c r="I707" s="26">
        <f>SUM(H709:H710)</f>
        <v>4800</v>
      </c>
      <c r="J707" s="29"/>
    </row>
    <row r="708" spans="1:10" ht="16.5" customHeight="1">
      <c r="A708" s="36"/>
      <c r="B708" s="172"/>
      <c r="C708" s="172"/>
      <c r="D708" s="172"/>
      <c r="E708" s="172"/>
      <c r="F708" s="172"/>
      <c r="G708" s="172"/>
      <c r="H708" s="15"/>
      <c r="J708" s="29"/>
    </row>
    <row r="709" spans="1:11" ht="17.25" customHeight="1">
      <c r="A709" s="36"/>
      <c r="B709" s="193" t="s">
        <v>165</v>
      </c>
      <c r="C709" s="193"/>
      <c r="D709" s="193"/>
      <c r="E709" s="193"/>
      <c r="F709" s="193"/>
      <c r="G709" s="193"/>
      <c r="H709" s="15">
        <v>4800</v>
      </c>
      <c r="I709" s="15"/>
      <c r="J709" s="29"/>
      <c r="K709" s="109" t="s">
        <v>648</v>
      </c>
    </row>
    <row r="710" spans="1:10" ht="16.5" customHeight="1">
      <c r="A710" s="36"/>
      <c r="B710" s="193"/>
      <c r="C710" s="193"/>
      <c r="D710" s="193"/>
      <c r="E710" s="193"/>
      <c r="F710" s="193"/>
      <c r="G710" s="193"/>
      <c r="H710" s="15"/>
      <c r="I710" s="15"/>
      <c r="J710" s="29"/>
    </row>
    <row r="711" spans="1:10" ht="16.5" customHeight="1">
      <c r="A711" s="12">
        <v>92695</v>
      </c>
      <c r="B711" s="187" t="s">
        <v>813</v>
      </c>
      <c r="C711" s="187"/>
      <c r="D711" s="187"/>
      <c r="E711" s="187"/>
      <c r="F711" s="187"/>
      <c r="G711" s="187"/>
      <c r="H711" s="15"/>
      <c r="I711" s="26">
        <f>SUM(H713:H714)</f>
        <v>3000</v>
      </c>
      <c r="J711" s="29"/>
    </row>
    <row r="712" spans="1:10" ht="16.5" customHeight="1">
      <c r="A712" s="36"/>
      <c r="B712" s="172"/>
      <c r="C712" s="172"/>
      <c r="D712" s="172"/>
      <c r="E712" s="172"/>
      <c r="F712" s="172"/>
      <c r="G712" s="172"/>
      <c r="H712" s="15"/>
      <c r="J712" s="29"/>
    </row>
    <row r="713" spans="1:11" ht="16.5" customHeight="1">
      <c r="A713" s="36"/>
      <c r="B713" s="193" t="s">
        <v>460</v>
      </c>
      <c r="C713" s="193"/>
      <c r="D713" s="193"/>
      <c r="E713" s="193"/>
      <c r="F713" s="193"/>
      <c r="G713" s="193"/>
      <c r="H713" s="15">
        <v>2000</v>
      </c>
      <c r="I713" s="15"/>
      <c r="J713" s="29"/>
      <c r="K713" s="114" t="s">
        <v>636</v>
      </c>
    </row>
    <row r="714" spans="1:11" ht="16.5" customHeight="1">
      <c r="A714" s="36"/>
      <c r="B714" s="193" t="s">
        <v>411</v>
      </c>
      <c r="C714" s="193"/>
      <c r="D714" s="193"/>
      <c r="E714" s="193"/>
      <c r="F714" s="193"/>
      <c r="G714" s="193"/>
      <c r="H714" s="15">
        <v>1000</v>
      </c>
      <c r="I714" s="15"/>
      <c r="J714" s="29"/>
      <c r="K714" s="113" t="s">
        <v>634</v>
      </c>
    </row>
    <row r="715" spans="1:10" ht="16.5" customHeight="1">
      <c r="A715" s="36"/>
      <c r="B715" s="193"/>
      <c r="C715" s="193"/>
      <c r="D715" s="193"/>
      <c r="E715" s="193"/>
      <c r="F715" s="193"/>
      <c r="G715" s="193"/>
      <c r="H715" s="15"/>
      <c r="I715" s="15"/>
      <c r="J715" s="29"/>
    </row>
    <row r="716" spans="1:10" ht="16.5" customHeight="1">
      <c r="A716" s="36"/>
      <c r="B716" s="193"/>
      <c r="C716" s="193"/>
      <c r="D716" s="193"/>
      <c r="E716" s="193"/>
      <c r="F716" s="193"/>
      <c r="G716" s="193"/>
      <c r="H716" s="15"/>
      <c r="I716" s="15"/>
      <c r="J716" s="29"/>
    </row>
    <row r="717" spans="1:10" ht="16.5" customHeight="1">
      <c r="A717" s="36"/>
      <c r="B717" s="193"/>
      <c r="C717" s="193"/>
      <c r="D717" s="193"/>
      <c r="E717" s="193"/>
      <c r="F717" s="193"/>
      <c r="G717" s="193"/>
      <c r="H717" s="15"/>
      <c r="I717" s="15"/>
      <c r="J717" s="29"/>
    </row>
    <row r="718" spans="1:10" ht="16.5" customHeight="1">
      <c r="A718" s="36"/>
      <c r="B718" s="193"/>
      <c r="C718" s="193"/>
      <c r="D718" s="193"/>
      <c r="E718" s="193"/>
      <c r="F718" s="193"/>
      <c r="G718" s="193"/>
      <c r="H718" s="15"/>
      <c r="I718" s="15"/>
      <c r="J718" s="29"/>
    </row>
    <row r="719" spans="1:10" ht="16.5" customHeight="1">
      <c r="A719" s="36"/>
      <c r="B719" s="169" t="s">
        <v>166</v>
      </c>
      <c r="C719" s="192"/>
      <c r="D719" s="192"/>
      <c r="E719" s="192"/>
      <c r="F719" s="192"/>
      <c r="G719" s="192"/>
      <c r="H719" s="26"/>
      <c r="I719" s="26"/>
      <c r="J719" s="26">
        <f>SUM(J7:J713)</f>
        <v>5376819</v>
      </c>
    </row>
    <row r="720" spans="1:10" ht="16.5" customHeight="1">
      <c r="A720" s="36"/>
      <c r="B720" s="169"/>
      <c r="C720" s="169"/>
      <c r="D720" s="169"/>
      <c r="E720" s="169"/>
      <c r="F720" s="169"/>
      <c r="G720" s="169"/>
      <c r="H720" s="26"/>
      <c r="I720" s="26"/>
      <c r="J720" s="26"/>
    </row>
    <row r="721" spans="1:10" ht="16.5" customHeight="1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</row>
    <row r="722" spans="1:10" ht="16.5" customHeight="1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</row>
    <row r="723" spans="1:10" ht="16.5" customHeight="1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</row>
    <row r="724" spans="1:10" ht="16.5" customHeight="1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</row>
    <row r="725" spans="1:10" ht="16.5" customHeight="1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</row>
    <row r="726" spans="1:10" ht="16.5" customHeight="1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</row>
    <row r="727" spans="1:10" ht="16.5" customHeight="1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</row>
    <row r="728" spans="1:10" ht="16.5" customHeight="1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</row>
    <row r="729" spans="1:10" ht="16.5" customHeight="1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</row>
    <row r="730" spans="1:10" ht="16.5" customHeight="1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</row>
    <row r="731" spans="1:10" ht="16.5" customHeight="1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</row>
    <row r="732" spans="1:10" ht="16.5" customHeight="1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</row>
    <row r="733" spans="1:10" ht="16.5" customHeight="1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</row>
    <row r="734" spans="1:10" ht="16.5" customHeight="1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</row>
    <row r="735" spans="1:10" ht="16.5" customHeight="1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</row>
    <row r="736" spans="1:10" ht="16.5" customHeight="1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</row>
    <row r="737" spans="1:10" ht="16.5" customHeight="1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</row>
    <row r="738" spans="1:10" ht="16.5" customHeight="1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</row>
    <row r="739" spans="1:10" ht="16.5" customHeight="1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</row>
    <row r="740" spans="1:10" ht="16.5" customHeight="1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</row>
    <row r="741" spans="1:10" ht="16.5" customHeight="1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</row>
    <row r="742" spans="1:10" ht="16.5" customHeight="1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</row>
    <row r="743" spans="1:10" ht="16.5" customHeight="1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</row>
    <row r="744" spans="1:10" ht="16.5" customHeight="1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</row>
    <row r="745" spans="1:10" ht="16.5" customHeight="1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</row>
    <row r="746" spans="1:10" ht="16.5" customHeight="1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</row>
    <row r="747" spans="1:10" ht="16.5" customHeight="1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</row>
    <row r="748" spans="1:10" ht="16.5" customHeight="1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</row>
    <row r="749" spans="1:10" ht="16.5" customHeight="1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</row>
    <row r="750" spans="1:10" ht="16.5" customHeight="1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</row>
    <row r="751" spans="1:10" ht="16.5" customHeight="1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</row>
    <row r="752" spans="1:10" ht="16.5" customHeight="1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</row>
    <row r="753" spans="1:10" ht="16.5" customHeight="1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</row>
    <row r="754" spans="1:10" ht="16.5" customHeight="1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</row>
    <row r="755" spans="1:10" ht="16.5" customHeight="1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</row>
    <row r="756" spans="1:10" ht="16.5" customHeight="1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</row>
    <row r="757" spans="1:10" ht="16.5" customHeight="1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</row>
    <row r="758" spans="1:10" ht="16.5" customHeight="1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</row>
    <row r="759" spans="1:10" ht="16.5" customHeight="1">
      <c r="A759" s="36"/>
      <c r="B759" s="193"/>
      <c r="C759" s="193"/>
      <c r="D759" s="193"/>
      <c r="E759" s="193"/>
      <c r="F759" s="193"/>
      <c r="G759" s="193"/>
      <c r="H759" s="15"/>
      <c r="I759" s="15"/>
      <c r="J759" s="29"/>
    </row>
    <row r="760" spans="1:10" ht="16.5" customHeight="1">
      <c r="A760" s="36"/>
      <c r="B760" s="193"/>
      <c r="C760" s="193"/>
      <c r="D760" s="193"/>
      <c r="E760" s="193"/>
      <c r="F760" s="193"/>
      <c r="G760" s="193"/>
      <c r="H760" s="15">
        <v>204000</v>
      </c>
      <c r="I760" s="15"/>
      <c r="J760" s="29"/>
    </row>
    <row r="761" spans="1:10" ht="16.5" customHeight="1">
      <c r="A761" s="36"/>
      <c r="B761" s="193"/>
      <c r="C761" s="193"/>
      <c r="D761" s="193"/>
      <c r="E761" s="193"/>
      <c r="F761" s="193"/>
      <c r="G761" s="193"/>
      <c r="H761" s="15"/>
      <c r="I761" s="15"/>
      <c r="J761" s="29"/>
    </row>
    <row r="762" spans="1:10" ht="16.5" customHeight="1">
      <c r="A762" s="36"/>
      <c r="B762" s="193"/>
      <c r="C762" s="193"/>
      <c r="D762" s="193"/>
      <c r="E762" s="193"/>
      <c r="F762" s="193"/>
      <c r="G762" s="193"/>
      <c r="H762" s="26">
        <f>SUM(J719,H760)</f>
        <v>5580819</v>
      </c>
      <c r="I762" s="15"/>
      <c r="J762" s="29"/>
    </row>
    <row r="763" spans="1:10" ht="15">
      <c r="A763" s="36"/>
      <c r="B763" s="193"/>
      <c r="C763" s="193"/>
      <c r="D763" s="193"/>
      <c r="E763" s="193"/>
      <c r="F763" s="193"/>
      <c r="G763" s="193"/>
      <c r="H763" s="15"/>
      <c r="I763" s="15"/>
      <c r="J763" s="29"/>
    </row>
    <row r="764" spans="1:10" ht="15">
      <c r="A764" s="36"/>
      <c r="B764" s="193"/>
      <c r="C764" s="193"/>
      <c r="D764" s="193"/>
      <c r="E764" s="193"/>
      <c r="F764" s="193"/>
      <c r="G764" s="193"/>
      <c r="H764" s="15"/>
      <c r="I764" s="15"/>
      <c r="J764" s="29"/>
    </row>
    <row r="765" spans="1:10" ht="15">
      <c r="A765" s="36"/>
      <c r="B765" s="193"/>
      <c r="C765" s="193"/>
      <c r="D765" s="193"/>
      <c r="E765" s="193"/>
      <c r="F765" s="193"/>
      <c r="G765" s="193"/>
      <c r="H765" s="15">
        <f>H762-Dochody!H210</f>
        <v>0</v>
      </c>
      <c r="I765" s="15"/>
      <c r="J765" s="29"/>
    </row>
    <row r="766" spans="1:10" ht="15">
      <c r="A766" s="36"/>
      <c r="B766" s="193"/>
      <c r="C766" s="193"/>
      <c r="D766" s="193"/>
      <c r="E766" s="193"/>
      <c r="F766" s="193"/>
      <c r="G766" s="193"/>
      <c r="H766" s="15"/>
      <c r="I766" s="15"/>
      <c r="J766" s="29"/>
    </row>
    <row r="767" spans="1:10" ht="15">
      <c r="A767" s="36"/>
      <c r="B767" s="193"/>
      <c r="C767" s="193"/>
      <c r="D767" s="193"/>
      <c r="E767" s="193"/>
      <c r="F767" s="193"/>
      <c r="G767" s="193"/>
      <c r="H767" s="15"/>
      <c r="I767" s="15"/>
      <c r="J767" s="29"/>
    </row>
    <row r="768" spans="1:10" ht="15">
      <c r="A768" s="36"/>
      <c r="B768" s="193"/>
      <c r="C768" s="193"/>
      <c r="D768" s="193"/>
      <c r="E768" s="193"/>
      <c r="F768" s="193"/>
      <c r="G768" s="193"/>
      <c r="H768" s="15"/>
      <c r="I768" s="15"/>
      <c r="J768" s="29"/>
    </row>
    <row r="769" spans="1:10" ht="15">
      <c r="A769" s="36"/>
      <c r="B769" s="193"/>
      <c r="C769" s="193"/>
      <c r="D769" s="193"/>
      <c r="E769" s="193"/>
      <c r="F769" s="193"/>
      <c r="G769" s="193"/>
      <c r="H769" s="15"/>
      <c r="I769" s="15"/>
      <c r="J769" s="29"/>
    </row>
    <row r="770" spans="1:10" ht="15">
      <c r="A770" s="36"/>
      <c r="B770" s="193"/>
      <c r="C770" s="193"/>
      <c r="D770" s="193"/>
      <c r="E770" s="193"/>
      <c r="F770" s="193"/>
      <c r="G770" s="193"/>
      <c r="H770" s="15"/>
      <c r="I770" s="15"/>
      <c r="J770" s="29"/>
    </row>
    <row r="771" spans="1:10" ht="15">
      <c r="A771" s="36"/>
      <c r="B771" s="193"/>
      <c r="C771" s="193"/>
      <c r="D771" s="193"/>
      <c r="E771" s="193"/>
      <c r="F771" s="193"/>
      <c r="G771" s="193"/>
      <c r="H771" s="15"/>
      <c r="I771" s="15"/>
      <c r="J771" s="29"/>
    </row>
    <row r="772" spans="1:10" ht="15">
      <c r="A772" s="36"/>
      <c r="B772" s="193"/>
      <c r="C772" s="193"/>
      <c r="D772" s="193"/>
      <c r="E772" s="193"/>
      <c r="F772" s="193"/>
      <c r="G772" s="193"/>
      <c r="H772" s="15"/>
      <c r="I772" s="15"/>
      <c r="J772" s="29"/>
    </row>
    <row r="773" spans="1:10" ht="15">
      <c r="A773" s="36"/>
      <c r="B773" s="193"/>
      <c r="C773" s="193"/>
      <c r="D773" s="193"/>
      <c r="E773" s="193"/>
      <c r="F773" s="193"/>
      <c r="G773" s="193"/>
      <c r="H773" s="15"/>
      <c r="I773" s="15"/>
      <c r="J773" s="29"/>
    </row>
    <row r="774" spans="1:10" ht="15">
      <c r="A774" s="36"/>
      <c r="B774" s="193"/>
      <c r="C774" s="193"/>
      <c r="D774" s="193"/>
      <c r="E774" s="193"/>
      <c r="F774" s="193"/>
      <c r="G774" s="193"/>
      <c r="H774" s="15"/>
      <c r="I774" s="15"/>
      <c r="J774" s="29"/>
    </row>
    <row r="775" spans="1:10" ht="15">
      <c r="A775" s="36"/>
      <c r="B775" s="193"/>
      <c r="C775" s="193"/>
      <c r="D775" s="193"/>
      <c r="E775" s="193"/>
      <c r="F775" s="193"/>
      <c r="G775" s="193"/>
      <c r="H775" s="15"/>
      <c r="I775" s="15"/>
      <c r="J775" s="29"/>
    </row>
    <row r="776" spans="1:10" ht="15">
      <c r="A776" s="36"/>
      <c r="B776" s="193"/>
      <c r="C776" s="193"/>
      <c r="D776" s="193"/>
      <c r="E776" s="193"/>
      <c r="F776" s="193"/>
      <c r="G776" s="193"/>
      <c r="H776" s="15"/>
      <c r="I776" s="15"/>
      <c r="J776" s="29"/>
    </row>
    <row r="777" spans="1:10" ht="15">
      <c r="A777" s="36"/>
      <c r="B777" s="193"/>
      <c r="C777" s="193"/>
      <c r="D777" s="193"/>
      <c r="E777" s="193"/>
      <c r="F777" s="193"/>
      <c r="G777" s="193"/>
      <c r="H777" s="15"/>
      <c r="I777" s="15"/>
      <c r="J777" s="29"/>
    </row>
    <row r="778" spans="1:10" ht="15">
      <c r="A778" s="36"/>
      <c r="B778" s="193"/>
      <c r="C778" s="193"/>
      <c r="D778" s="193"/>
      <c r="E778" s="193"/>
      <c r="F778" s="193"/>
      <c r="G778" s="193"/>
      <c r="H778" s="15"/>
      <c r="I778" s="15"/>
      <c r="J778" s="29"/>
    </row>
    <row r="779" spans="1:10" ht="15">
      <c r="A779" s="36"/>
      <c r="B779" s="193"/>
      <c r="C779" s="193"/>
      <c r="D779" s="193"/>
      <c r="E779" s="193"/>
      <c r="F779" s="193"/>
      <c r="G779" s="193"/>
      <c r="H779" s="15"/>
      <c r="I779" s="15"/>
      <c r="J779" s="29"/>
    </row>
    <row r="780" spans="1:10" ht="15">
      <c r="A780" s="36"/>
      <c r="B780" s="193"/>
      <c r="C780" s="193"/>
      <c r="D780" s="193"/>
      <c r="E780" s="193"/>
      <c r="F780" s="193"/>
      <c r="G780" s="193"/>
      <c r="H780" s="15"/>
      <c r="I780" s="15"/>
      <c r="J780" s="29"/>
    </row>
    <row r="781" spans="1:10" ht="15">
      <c r="A781" s="36"/>
      <c r="B781" s="193"/>
      <c r="C781" s="193"/>
      <c r="D781" s="193"/>
      <c r="E781" s="193"/>
      <c r="F781" s="193"/>
      <c r="G781" s="193"/>
      <c r="H781" s="15"/>
      <c r="I781" s="15"/>
      <c r="J781" s="29"/>
    </row>
    <row r="782" spans="1:10" ht="15">
      <c r="A782" s="36"/>
      <c r="B782" s="193"/>
      <c r="C782" s="193"/>
      <c r="D782" s="193"/>
      <c r="E782" s="193"/>
      <c r="F782" s="193"/>
      <c r="G782" s="193"/>
      <c r="H782" s="15"/>
      <c r="I782" s="15"/>
      <c r="J782" s="29"/>
    </row>
    <row r="783" spans="1:10" ht="15">
      <c r="A783" s="36"/>
      <c r="B783" s="193"/>
      <c r="C783" s="193"/>
      <c r="D783" s="193"/>
      <c r="E783" s="193"/>
      <c r="F783" s="193"/>
      <c r="G783" s="193"/>
      <c r="H783" s="15"/>
      <c r="I783" s="15"/>
      <c r="J783" s="29"/>
    </row>
    <row r="784" spans="1:10" ht="15">
      <c r="A784" s="36"/>
      <c r="B784" s="193"/>
      <c r="C784" s="193"/>
      <c r="D784" s="193"/>
      <c r="E784" s="193"/>
      <c r="F784" s="193"/>
      <c r="G784" s="193"/>
      <c r="H784" s="15"/>
      <c r="I784" s="15"/>
      <c r="J784" s="29"/>
    </row>
    <row r="785" spans="1:10" ht="15">
      <c r="A785" s="36"/>
      <c r="B785" s="193"/>
      <c r="C785" s="193"/>
      <c r="D785" s="193"/>
      <c r="E785" s="193"/>
      <c r="F785" s="193"/>
      <c r="G785" s="193"/>
      <c r="H785" s="15"/>
      <c r="I785" s="15"/>
      <c r="J785" s="29"/>
    </row>
    <row r="786" spans="1:10" ht="15">
      <c r="A786" s="36"/>
      <c r="B786" s="193"/>
      <c r="C786" s="193"/>
      <c r="D786" s="193"/>
      <c r="E786" s="193"/>
      <c r="F786" s="193"/>
      <c r="G786" s="193"/>
      <c r="H786" s="15"/>
      <c r="I786" s="15"/>
      <c r="J786" s="29"/>
    </row>
    <row r="787" spans="1:10" ht="15">
      <c r="A787" s="36"/>
      <c r="B787" s="193"/>
      <c r="C787" s="193"/>
      <c r="D787" s="193"/>
      <c r="E787" s="193"/>
      <c r="F787" s="193"/>
      <c r="G787" s="193"/>
      <c r="H787" s="15"/>
      <c r="I787" s="15"/>
      <c r="J787" s="29"/>
    </row>
    <row r="788" spans="1:10" ht="15">
      <c r="A788" s="36"/>
      <c r="B788" s="193"/>
      <c r="C788" s="193"/>
      <c r="D788" s="193"/>
      <c r="E788" s="193"/>
      <c r="F788" s="193"/>
      <c r="G788" s="193"/>
      <c r="H788" s="15"/>
      <c r="I788" s="15"/>
      <c r="J788" s="29"/>
    </row>
    <row r="789" spans="1:10" ht="15">
      <c r="A789" s="36"/>
      <c r="B789" s="193"/>
      <c r="C789" s="193"/>
      <c r="D789" s="193"/>
      <c r="E789" s="193"/>
      <c r="F789" s="193"/>
      <c r="G789" s="193"/>
      <c r="H789" s="15"/>
      <c r="I789" s="15"/>
      <c r="J789" s="29"/>
    </row>
    <row r="790" spans="1:10" ht="15">
      <c r="A790" s="36"/>
      <c r="B790" s="193"/>
      <c r="C790" s="193"/>
      <c r="D790" s="193"/>
      <c r="E790" s="193"/>
      <c r="F790" s="193"/>
      <c r="G790" s="193"/>
      <c r="H790" s="15"/>
      <c r="I790" s="15"/>
      <c r="J790" s="29"/>
    </row>
    <row r="791" spans="1:10" ht="15">
      <c r="A791" s="36"/>
      <c r="B791" s="193"/>
      <c r="C791" s="193"/>
      <c r="D791" s="193"/>
      <c r="E791" s="193"/>
      <c r="F791" s="193"/>
      <c r="G791" s="193"/>
      <c r="H791" s="15"/>
      <c r="I791" s="15"/>
      <c r="J791" s="29"/>
    </row>
    <row r="792" spans="1:10" ht="15">
      <c r="A792" s="36"/>
      <c r="B792" s="193"/>
      <c r="C792" s="193"/>
      <c r="D792" s="193"/>
      <c r="E792" s="193"/>
      <c r="F792" s="193"/>
      <c r="G792" s="193"/>
      <c r="H792" s="15"/>
      <c r="I792" s="15"/>
      <c r="J792" s="29"/>
    </row>
    <row r="793" spans="1:10" ht="15">
      <c r="A793" s="36"/>
      <c r="B793" s="193"/>
      <c r="C793" s="193"/>
      <c r="D793" s="193"/>
      <c r="E793" s="193"/>
      <c r="F793" s="193"/>
      <c r="G793" s="193"/>
      <c r="H793" s="15"/>
      <c r="I793" s="15"/>
      <c r="J793" s="29"/>
    </row>
    <row r="794" spans="1:10" ht="15">
      <c r="A794" s="36"/>
      <c r="B794" s="193"/>
      <c r="C794" s="193"/>
      <c r="D794" s="193"/>
      <c r="E794" s="193"/>
      <c r="F794" s="193"/>
      <c r="G794" s="193"/>
      <c r="H794" s="15"/>
      <c r="I794" s="15"/>
      <c r="J794" s="29"/>
    </row>
    <row r="795" spans="1:10" ht="15">
      <c r="A795" s="36"/>
      <c r="B795" s="193"/>
      <c r="C795" s="193"/>
      <c r="D795" s="193"/>
      <c r="E795" s="193"/>
      <c r="F795" s="193"/>
      <c r="G795" s="193"/>
      <c r="H795" s="15"/>
      <c r="I795" s="15"/>
      <c r="J795" s="29"/>
    </row>
    <row r="796" spans="1:10" ht="15">
      <c r="A796" s="36"/>
      <c r="B796" s="193"/>
      <c r="C796" s="193"/>
      <c r="D796" s="193"/>
      <c r="E796" s="193"/>
      <c r="F796" s="193"/>
      <c r="G796" s="193"/>
      <c r="H796" s="15"/>
      <c r="I796" s="15"/>
      <c r="J796" s="29"/>
    </row>
    <row r="797" spans="1:10" ht="15">
      <c r="A797" s="36"/>
      <c r="B797" s="193"/>
      <c r="C797" s="193"/>
      <c r="D797" s="193"/>
      <c r="E797" s="193"/>
      <c r="F797" s="193"/>
      <c r="G797" s="193"/>
      <c r="H797" s="15"/>
      <c r="I797" s="15"/>
      <c r="J797" s="29"/>
    </row>
    <row r="798" spans="1:10" ht="15">
      <c r="A798" s="36"/>
      <c r="B798" s="193"/>
      <c r="C798" s="193"/>
      <c r="D798" s="193"/>
      <c r="E798" s="193"/>
      <c r="F798" s="193"/>
      <c r="G798" s="193"/>
      <c r="H798" s="15"/>
      <c r="I798" s="15"/>
      <c r="J798" s="29"/>
    </row>
    <row r="799" spans="1:10" ht="15">
      <c r="A799" s="36"/>
      <c r="B799" s="193"/>
      <c r="C799" s="193"/>
      <c r="D799" s="193"/>
      <c r="E799" s="193"/>
      <c r="F799" s="193"/>
      <c r="G799" s="193"/>
      <c r="H799" s="15"/>
      <c r="I799" s="15"/>
      <c r="J799" s="29"/>
    </row>
  </sheetData>
  <mergeCells count="728">
    <mergeCell ref="A2:J2"/>
    <mergeCell ref="A1:J1"/>
    <mergeCell ref="B91:G91"/>
    <mergeCell ref="B291:G291"/>
    <mergeCell ref="B208:G208"/>
    <mergeCell ref="B103:G103"/>
    <mergeCell ref="B96:G96"/>
    <mergeCell ref="A97:G98"/>
    <mergeCell ref="B101:G101"/>
    <mergeCell ref="B102:G102"/>
    <mergeCell ref="B288:G288"/>
    <mergeCell ref="B289:G289"/>
    <mergeCell ref="B290:G290"/>
    <mergeCell ref="B645:G646"/>
    <mergeCell ref="B638:G638"/>
    <mergeCell ref="B490:G490"/>
    <mergeCell ref="B627:G627"/>
    <mergeCell ref="B628:G628"/>
    <mergeCell ref="B629:G629"/>
    <mergeCell ref="B630:G630"/>
    <mergeCell ref="B72:G72"/>
    <mergeCell ref="B92:G92"/>
    <mergeCell ref="B99:G99"/>
    <mergeCell ref="B100:G100"/>
    <mergeCell ref="B95:G95"/>
    <mergeCell ref="B94:G94"/>
    <mergeCell ref="B90:G90"/>
    <mergeCell ref="B93:G93"/>
    <mergeCell ref="B89:G89"/>
    <mergeCell ref="B88:G88"/>
    <mergeCell ref="B653:G653"/>
    <mergeCell ref="B624:G624"/>
    <mergeCell ref="B625:G625"/>
    <mergeCell ref="B636:G636"/>
    <mergeCell ref="B641:G641"/>
    <mergeCell ref="B642:G642"/>
    <mergeCell ref="B637:G637"/>
    <mergeCell ref="B649:G649"/>
    <mergeCell ref="B651:G651"/>
    <mergeCell ref="B650:G650"/>
    <mergeCell ref="B652:G652"/>
    <mergeCell ref="B789:G789"/>
    <mergeCell ref="B785:G785"/>
    <mergeCell ref="B786:G786"/>
    <mergeCell ref="B787:G787"/>
    <mergeCell ref="B788:G788"/>
    <mergeCell ref="B784:G784"/>
    <mergeCell ref="B777:G777"/>
    <mergeCell ref="B778:G778"/>
    <mergeCell ref="B779:G779"/>
    <mergeCell ref="B799:G799"/>
    <mergeCell ref="B795:G795"/>
    <mergeCell ref="B793:G793"/>
    <mergeCell ref="B791:G791"/>
    <mergeCell ref="B790:G790"/>
    <mergeCell ref="B792:G792"/>
    <mergeCell ref="B798:G798"/>
    <mergeCell ref="B797:G797"/>
    <mergeCell ref="B796:G796"/>
    <mergeCell ref="B794:G794"/>
    <mergeCell ref="B780:G780"/>
    <mergeCell ref="B781:G781"/>
    <mergeCell ref="B782:G782"/>
    <mergeCell ref="B783:G783"/>
    <mergeCell ref="B773:G773"/>
    <mergeCell ref="B774:G774"/>
    <mergeCell ref="B775:G775"/>
    <mergeCell ref="B776:G776"/>
    <mergeCell ref="B769:G769"/>
    <mergeCell ref="B770:G770"/>
    <mergeCell ref="B771:G771"/>
    <mergeCell ref="B772:G772"/>
    <mergeCell ref="B765:G765"/>
    <mergeCell ref="B766:G766"/>
    <mergeCell ref="B767:G767"/>
    <mergeCell ref="B768:G768"/>
    <mergeCell ref="B761:G761"/>
    <mergeCell ref="B762:G762"/>
    <mergeCell ref="B763:G763"/>
    <mergeCell ref="B764:G764"/>
    <mergeCell ref="B718:G718"/>
    <mergeCell ref="B719:G719"/>
    <mergeCell ref="B759:G759"/>
    <mergeCell ref="B760:G760"/>
    <mergeCell ref="B720:G720"/>
    <mergeCell ref="A721:J758"/>
    <mergeCell ref="B714:G714"/>
    <mergeCell ref="B715:G715"/>
    <mergeCell ref="B716:G716"/>
    <mergeCell ref="B717:G717"/>
    <mergeCell ref="B710:G710"/>
    <mergeCell ref="B711:G711"/>
    <mergeCell ref="B712:G712"/>
    <mergeCell ref="B713:G713"/>
    <mergeCell ref="B706:G706"/>
    <mergeCell ref="B707:G707"/>
    <mergeCell ref="B708:G708"/>
    <mergeCell ref="B709:G709"/>
    <mergeCell ref="A698:G699"/>
    <mergeCell ref="B705:G705"/>
    <mergeCell ref="B702:G702"/>
    <mergeCell ref="B703:G703"/>
    <mergeCell ref="B704:G704"/>
    <mergeCell ref="B700:G700"/>
    <mergeCell ref="B701:G701"/>
    <mergeCell ref="B693:G693"/>
    <mergeCell ref="B694:G694"/>
    <mergeCell ref="B696:G696"/>
    <mergeCell ref="B697:G697"/>
    <mergeCell ref="B695:G695"/>
    <mergeCell ref="B687:G687"/>
    <mergeCell ref="B688:G688"/>
    <mergeCell ref="B689:G689"/>
    <mergeCell ref="B690:G690"/>
    <mergeCell ref="B683:G683"/>
    <mergeCell ref="B684:G684"/>
    <mergeCell ref="B685:G685"/>
    <mergeCell ref="B686:G686"/>
    <mergeCell ref="B680:G680"/>
    <mergeCell ref="B681:G681"/>
    <mergeCell ref="B682:G682"/>
    <mergeCell ref="B567:G567"/>
    <mergeCell ref="B676:G676"/>
    <mergeCell ref="B677:G677"/>
    <mergeCell ref="B678:G678"/>
    <mergeCell ref="B679:G679"/>
    <mergeCell ref="B672:G672"/>
    <mergeCell ref="B673:G673"/>
    <mergeCell ref="B674:G674"/>
    <mergeCell ref="B675:G675"/>
    <mergeCell ref="B668:G668"/>
    <mergeCell ref="B669:G669"/>
    <mergeCell ref="B670:G670"/>
    <mergeCell ref="B671:G671"/>
    <mergeCell ref="B666:G666"/>
    <mergeCell ref="B664:G664"/>
    <mergeCell ref="B665:G665"/>
    <mergeCell ref="B667:G667"/>
    <mergeCell ref="B660:G660"/>
    <mergeCell ref="B661:G661"/>
    <mergeCell ref="B662:G662"/>
    <mergeCell ref="B663:G663"/>
    <mergeCell ref="B654:G654"/>
    <mergeCell ref="A655:G657"/>
    <mergeCell ref="B658:G658"/>
    <mergeCell ref="B659:G659"/>
    <mergeCell ref="B648:G648"/>
    <mergeCell ref="B639:G639"/>
    <mergeCell ref="B640:G640"/>
    <mergeCell ref="B632:G632"/>
    <mergeCell ref="B633:G633"/>
    <mergeCell ref="B634:G634"/>
    <mergeCell ref="B635:G635"/>
    <mergeCell ref="B647:G647"/>
    <mergeCell ref="B643:G643"/>
    <mergeCell ref="B644:G644"/>
    <mergeCell ref="B631:G631"/>
    <mergeCell ref="B618:G618"/>
    <mergeCell ref="B619:G619"/>
    <mergeCell ref="B621:G621"/>
    <mergeCell ref="B626:G626"/>
    <mergeCell ref="B622:G622"/>
    <mergeCell ref="B623:G623"/>
    <mergeCell ref="B620:G620"/>
    <mergeCell ref="B617:G617"/>
    <mergeCell ref="B605:G605"/>
    <mergeCell ref="B608:G608"/>
    <mergeCell ref="B609:G609"/>
    <mergeCell ref="B607:G607"/>
    <mergeCell ref="B606:G606"/>
    <mergeCell ref="B611:G611"/>
    <mergeCell ref="B610:G610"/>
    <mergeCell ref="B612:G612"/>
    <mergeCell ref="B603:G603"/>
    <mergeCell ref="B602:G602"/>
    <mergeCell ref="B613:G613"/>
    <mergeCell ref="A614:G616"/>
    <mergeCell ref="B586:G586"/>
    <mergeCell ref="B587:G587"/>
    <mergeCell ref="B588:G588"/>
    <mergeCell ref="B604:G604"/>
    <mergeCell ref="B589:G589"/>
    <mergeCell ref="B595:G595"/>
    <mergeCell ref="B596:G596"/>
    <mergeCell ref="B597:G597"/>
    <mergeCell ref="B590:G590"/>
    <mergeCell ref="B591:G591"/>
    <mergeCell ref="B581:G581"/>
    <mergeCell ref="B580:G580"/>
    <mergeCell ref="A582:G584"/>
    <mergeCell ref="B585:G585"/>
    <mergeCell ref="A645:A646"/>
    <mergeCell ref="B571:G571"/>
    <mergeCell ref="B572:G572"/>
    <mergeCell ref="B573:G573"/>
    <mergeCell ref="B574:G574"/>
    <mergeCell ref="B575:G575"/>
    <mergeCell ref="B576:G576"/>
    <mergeCell ref="B577:G577"/>
    <mergeCell ref="B578:G578"/>
    <mergeCell ref="B598:G598"/>
    <mergeCell ref="B570:G570"/>
    <mergeCell ref="B579:G579"/>
    <mergeCell ref="B564:G564"/>
    <mergeCell ref="B565:G565"/>
    <mergeCell ref="B566:G566"/>
    <mergeCell ref="B568:G568"/>
    <mergeCell ref="B561:G561"/>
    <mergeCell ref="B562:G562"/>
    <mergeCell ref="B563:G563"/>
    <mergeCell ref="B569:G569"/>
    <mergeCell ref="B557:G557"/>
    <mergeCell ref="B558:G558"/>
    <mergeCell ref="B559:G559"/>
    <mergeCell ref="B560:G560"/>
    <mergeCell ref="B553:G553"/>
    <mergeCell ref="B554:G554"/>
    <mergeCell ref="B555:G555"/>
    <mergeCell ref="B556:G556"/>
    <mergeCell ref="B549:G549"/>
    <mergeCell ref="B550:G550"/>
    <mergeCell ref="B551:G551"/>
    <mergeCell ref="B552:G552"/>
    <mergeCell ref="B545:G545"/>
    <mergeCell ref="B546:G546"/>
    <mergeCell ref="B547:G547"/>
    <mergeCell ref="B548:G548"/>
    <mergeCell ref="B541:G541"/>
    <mergeCell ref="B542:G542"/>
    <mergeCell ref="B543:G543"/>
    <mergeCell ref="B544:G544"/>
    <mergeCell ref="B537:G537"/>
    <mergeCell ref="B538:G538"/>
    <mergeCell ref="B539:G539"/>
    <mergeCell ref="B540:G540"/>
    <mergeCell ref="B532:G532"/>
    <mergeCell ref="B533:G534"/>
    <mergeCell ref="B535:G535"/>
    <mergeCell ref="B536:G536"/>
    <mergeCell ref="B525:G525"/>
    <mergeCell ref="B526:G528"/>
    <mergeCell ref="B529:G529"/>
    <mergeCell ref="B530:G531"/>
    <mergeCell ref="B521:G521"/>
    <mergeCell ref="B522:G522"/>
    <mergeCell ref="B523:G523"/>
    <mergeCell ref="B524:G524"/>
    <mergeCell ref="B517:G517"/>
    <mergeCell ref="B518:G518"/>
    <mergeCell ref="B519:G519"/>
    <mergeCell ref="B520:G520"/>
    <mergeCell ref="B513:G513"/>
    <mergeCell ref="B514:G514"/>
    <mergeCell ref="B515:G515"/>
    <mergeCell ref="B516:G516"/>
    <mergeCell ref="B509:G509"/>
    <mergeCell ref="B510:G510"/>
    <mergeCell ref="B511:G511"/>
    <mergeCell ref="B512:G512"/>
    <mergeCell ref="B504:G504"/>
    <mergeCell ref="B505:G505"/>
    <mergeCell ref="B506:G506"/>
    <mergeCell ref="B508:G508"/>
    <mergeCell ref="B500:G500"/>
    <mergeCell ref="B501:G501"/>
    <mergeCell ref="B502:G502"/>
    <mergeCell ref="B503:G503"/>
    <mergeCell ref="B496:G496"/>
    <mergeCell ref="B497:G497"/>
    <mergeCell ref="B498:G498"/>
    <mergeCell ref="B499:G499"/>
    <mergeCell ref="B491:G491"/>
    <mergeCell ref="B492:G492"/>
    <mergeCell ref="A493:G494"/>
    <mergeCell ref="B495:G495"/>
    <mergeCell ref="B487:G487"/>
    <mergeCell ref="B488:G488"/>
    <mergeCell ref="B489:G489"/>
    <mergeCell ref="B472:G472"/>
    <mergeCell ref="B485:G485"/>
    <mergeCell ref="B486:G486"/>
    <mergeCell ref="B483:G483"/>
    <mergeCell ref="B481:G481"/>
    <mergeCell ref="B482:G482"/>
    <mergeCell ref="B484:G484"/>
    <mergeCell ref="B477:G477"/>
    <mergeCell ref="B478:G478"/>
    <mergeCell ref="B479:G479"/>
    <mergeCell ref="B480:G480"/>
    <mergeCell ref="B475:G475"/>
    <mergeCell ref="B470:G470"/>
    <mergeCell ref="B474:G474"/>
    <mergeCell ref="B476:G476"/>
    <mergeCell ref="B467:G467"/>
    <mergeCell ref="B468:G468"/>
    <mergeCell ref="B471:G471"/>
    <mergeCell ref="B469:G469"/>
    <mergeCell ref="B463:G463"/>
    <mergeCell ref="B464:G464"/>
    <mergeCell ref="B465:G465"/>
    <mergeCell ref="B466:G466"/>
    <mergeCell ref="A460:G461"/>
    <mergeCell ref="B458:G458"/>
    <mergeCell ref="B457:G457"/>
    <mergeCell ref="B459:G459"/>
    <mergeCell ref="B453:G453"/>
    <mergeCell ref="B454:G454"/>
    <mergeCell ref="B455:G455"/>
    <mergeCell ref="B456:G456"/>
    <mergeCell ref="B449:G449"/>
    <mergeCell ref="B450:G450"/>
    <mergeCell ref="B451:G451"/>
    <mergeCell ref="B452:G452"/>
    <mergeCell ref="B445:G445"/>
    <mergeCell ref="B446:G446"/>
    <mergeCell ref="B447:G447"/>
    <mergeCell ref="B448:G448"/>
    <mergeCell ref="B441:G441"/>
    <mergeCell ref="B442:G442"/>
    <mergeCell ref="B443:G443"/>
    <mergeCell ref="B444:G444"/>
    <mergeCell ref="B437:G437"/>
    <mergeCell ref="B438:G438"/>
    <mergeCell ref="B439:G439"/>
    <mergeCell ref="B440:G440"/>
    <mergeCell ref="B433:G433"/>
    <mergeCell ref="B434:G434"/>
    <mergeCell ref="B435:G435"/>
    <mergeCell ref="B436:G436"/>
    <mergeCell ref="B432:G432"/>
    <mergeCell ref="B423:G423"/>
    <mergeCell ref="B416:G416"/>
    <mergeCell ref="B418:G418"/>
    <mergeCell ref="B428:G428"/>
    <mergeCell ref="B427:G427"/>
    <mergeCell ref="B425:G425"/>
    <mergeCell ref="B417:G417"/>
    <mergeCell ref="B430:G430"/>
    <mergeCell ref="B429:G429"/>
    <mergeCell ref="B431:G431"/>
    <mergeCell ref="B426:G426"/>
    <mergeCell ref="B408:G408"/>
    <mergeCell ref="B409:G409"/>
    <mergeCell ref="B415:G415"/>
    <mergeCell ref="B411:G411"/>
    <mergeCell ref="B412:G412"/>
    <mergeCell ref="B419:G419"/>
    <mergeCell ref="B420:G420"/>
    <mergeCell ref="B410:G410"/>
    <mergeCell ref="B413:G413"/>
    <mergeCell ref="B404:G404"/>
    <mergeCell ref="B405:G405"/>
    <mergeCell ref="B406:G406"/>
    <mergeCell ref="B407:G407"/>
    <mergeCell ref="B401:G401"/>
    <mergeCell ref="B402:G402"/>
    <mergeCell ref="B403:G403"/>
    <mergeCell ref="B400:G400"/>
    <mergeCell ref="B397:G397"/>
    <mergeCell ref="B398:G398"/>
    <mergeCell ref="B393:G393"/>
    <mergeCell ref="B394:G394"/>
    <mergeCell ref="B396:G396"/>
    <mergeCell ref="B382:G382"/>
    <mergeCell ref="B392:G392"/>
    <mergeCell ref="B383:G383"/>
    <mergeCell ref="B384:G384"/>
    <mergeCell ref="B385:G385"/>
    <mergeCell ref="B388:G388"/>
    <mergeCell ref="B387:G387"/>
    <mergeCell ref="B390:G390"/>
    <mergeCell ref="B381:G381"/>
    <mergeCell ref="B370:G370"/>
    <mergeCell ref="B374:G374"/>
    <mergeCell ref="B375:G375"/>
    <mergeCell ref="B371:G371"/>
    <mergeCell ref="B376:G376"/>
    <mergeCell ref="B378:G378"/>
    <mergeCell ref="B379:G379"/>
    <mergeCell ref="B377:G377"/>
    <mergeCell ref="B373:G373"/>
    <mergeCell ref="B352:G352"/>
    <mergeCell ref="B360:G360"/>
    <mergeCell ref="B372:G372"/>
    <mergeCell ref="B364:G364"/>
    <mergeCell ref="B365:G365"/>
    <mergeCell ref="B366:G366"/>
    <mergeCell ref="B369:G369"/>
    <mergeCell ref="B367:G367"/>
    <mergeCell ref="B368:G368"/>
    <mergeCell ref="B350:G350"/>
    <mergeCell ref="B351:G351"/>
    <mergeCell ref="B363:G363"/>
    <mergeCell ref="B358:G358"/>
    <mergeCell ref="B354:G354"/>
    <mergeCell ref="B356:G356"/>
    <mergeCell ref="B355:G355"/>
    <mergeCell ref="B361:G361"/>
    <mergeCell ref="B362:G362"/>
    <mergeCell ref="B357:G357"/>
    <mergeCell ref="B346:G346"/>
    <mergeCell ref="B347:G347"/>
    <mergeCell ref="B348:G348"/>
    <mergeCell ref="B349:G349"/>
    <mergeCell ref="B342:G342"/>
    <mergeCell ref="B343:G343"/>
    <mergeCell ref="B344:G344"/>
    <mergeCell ref="B345:G345"/>
    <mergeCell ref="A337:G338"/>
    <mergeCell ref="B339:G339"/>
    <mergeCell ref="B340:G340"/>
    <mergeCell ref="B341:G341"/>
    <mergeCell ref="B334:G334"/>
    <mergeCell ref="B335:G335"/>
    <mergeCell ref="B336:G336"/>
    <mergeCell ref="B330:G330"/>
    <mergeCell ref="B331:G331"/>
    <mergeCell ref="B332:G332"/>
    <mergeCell ref="B333:G333"/>
    <mergeCell ref="B324:G324"/>
    <mergeCell ref="B327:G327"/>
    <mergeCell ref="B326:G326"/>
    <mergeCell ref="A328:G329"/>
    <mergeCell ref="B320:G320"/>
    <mergeCell ref="B321:G321"/>
    <mergeCell ref="B322:G322"/>
    <mergeCell ref="B323:G323"/>
    <mergeCell ref="B312:G312"/>
    <mergeCell ref="B313:G313"/>
    <mergeCell ref="B318:G318"/>
    <mergeCell ref="B319:G319"/>
    <mergeCell ref="B308:G308"/>
    <mergeCell ref="B309:G309"/>
    <mergeCell ref="B310:G310"/>
    <mergeCell ref="B311:G311"/>
    <mergeCell ref="B304:G304"/>
    <mergeCell ref="B305:G305"/>
    <mergeCell ref="B306:G306"/>
    <mergeCell ref="B307:G307"/>
    <mergeCell ref="B292:G292"/>
    <mergeCell ref="B294:G294"/>
    <mergeCell ref="A295:G302"/>
    <mergeCell ref="B303:G303"/>
    <mergeCell ref="B293:G293"/>
    <mergeCell ref="B285:G285"/>
    <mergeCell ref="B287:G287"/>
    <mergeCell ref="B286:G286"/>
    <mergeCell ref="B283:G283"/>
    <mergeCell ref="B284:G284"/>
    <mergeCell ref="B272:G272"/>
    <mergeCell ref="B273:G273"/>
    <mergeCell ref="B274:G274"/>
    <mergeCell ref="B153:G153"/>
    <mergeCell ref="B154:G154"/>
    <mergeCell ref="B155:G155"/>
    <mergeCell ref="B157:G157"/>
    <mergeCell ref="B268:G268"/>
    <mergeCell ref="B269:G269"/>
    <mergeCell ref="B270:G270"/>
    <mergeCell ref="B271:G271"/>
    <mergeCell ref="B592:G592"/>
    <mergeCell ref="B386:G386"/>
    <mergeCell ref="B421:G421"/>
    <mergeCell ref="B422:G422"/>
    <mergeCell ref="B414:G414"/>
    <mergeCell ref="B399:G399"/>
    <mergeCell ref="B391:G391"/>
    <mergeCell ref="B395:G395"/>
    <mergeCell ref="B389:G389"/>
    <mergeCell ref="B281:G281"/>
    <mergeCell ref="B282:G282"/>
    <mergeCell ref="B275:G275"/>
    <mergeCell ref="B277:G277"/>
    <mergeCell ref="B278:G278"/>
    <mergeCell ref="B276:G276"/>
    <mergeCell ref="B279:G279"/>
    <mergeCell ref="B280:G280"/>
    <mergeCell ref="B266:G266"/>
    <mergeCell ref="B267:G267"/>
    <mergeCell ref="B260:G260"/>
    <mergeCell ref="B261:G261"/>
    <mergeCell ref="B262:G262"/>
    <mergeCell ref="B263:G263"/>
    <mergeCell ref="B264:G264"/>
    <mergeCell ref="B265:G265"/>
    <mergeCell ref="B256:G256"/>
    <mergeCell ref="B257:G257"/>
    <mergeCell ref="B258:G258"/>
    <mergeCell ref="B259:G259"/>
    <mergeCell ref="B242:G242"/>
    <mergeCell ref="B249:G249"/>
    <mergeCell ref="B250:G250"/>
    <mergeCell ref="B251:G251"/>
    <mergeCell ref="B244:G244"/>
    <mergeCell ref="A245:G248"/>
    <mergeCell ref="B243:G243"/>
    <mergeCell ref="B238:G238"/>
    <mergeCell ref="B239:G239"/>
    <mergeCell ref="B240:G240"/>
    <mergeCell ref="B241:G241"/>
    <mergeCell ref="B234:G234"/>
    <mergeCell ref="B235:G235"/>
    <mergeCell ref="B236:G236"/>
    <mergeCell ref="B237:G237"/>
    <mergeCell ref="B226:G226"/>
    <mergeCell ref="B227:G227"/>
    <mergeCell ref="A228:G233"/>
    <mergeCell ref="B219:G219"/>
    <mergeCell ref="B220:G220"/>
    <mergeCell ref="B221:G221"/>
    <mergeCell ref="B222:G222"/>
    <mergeCell ref="B223:G223"/>
    <mergeCell ref="B224:G224"/>
    <mergeCell ref="B225:G225"/>
    <mergeCell ref="B209:G209"/>
    <mergeCell ref="B210:G210"/>
    <mergeCell ref="B217:G217"/>
    <mergeCell ref="B218:G218"/>
    <mergeCell ref="B211:G211"/>
    <mergeCell ref="B213:G213"/>
    <mergeCell ref="B214:G214"/>
    <mergeCell ref="B216:G216"/>
    <mergeCell ref="B215:G215"/>
    <mergeCell ref="B212:G212"/>
    <mergeCell ref="B206:G206"/>
    <mergeCell ref="B207:G207"/>
    <mergeCell ref="B197:G197"/>
    <mergeCell ref="B691:G691"/>
    <mergeCell ref="B203:G203"/>
    <mergeCell ref="B204:G204"/>
    <mergeCell ref="B205:G205"/>
    <mergeCell ref="B200:G200"/>
    <mergeCell ref="B201:G201"/>
    <mergeCell ref="B202:G202"/>
    <mergeCell ref="B195:G195"/>
    <mergeCell ref="B196:G196"/>
    <mergeCell ref="B198:G198"/>
    <mergeCell ref="B199:G199"/>
    <mergeCell ref="B191:G191"/>
    <mergeCell ref="B192:G192"/>
    <mergeCell ref="B193:G193"/>
    <mergeCell ref="B194:G194"/>
    <mergeCell ref="B187:G187"/>
    <mergeCell ref="B188:G188"/>
    <mergeCell ref="B189:G189"/>
    <mergeCell ref="B190:G190"/>
    <mergeCell ref="B183:G183"/>
    <mergeCell ref="B184:G184"/>
    <mergeCell ref="B185:G185"/>
    <mergeCell ref="B186:G186"/>
    <mergeCell ref="B179:G179"/>
    <mergeCell ref="B180:G180"/>
    <mergeCell ref="B181:G181"/>
    <mergeCell ref="B182:G182"/>
    <mergeCell ref="B176:G176"/>
    <mergeCell ref="B177:G177"/>
    <mergeCell ref="B178:G178"/>
    <mergeCell ref="B173:G173"/>
    <mergeCell ref="B174:G174"/>
    <mergeCell ref="B175:G175"/>
    <mergeCell ref="B170:G170"/>
    <mergeCell ref="B171:G171"/>
    <mergeCell ref="B172:G172"/>
    <mergeCell ref="B692:G692"/>
    <mergeCell ref="B599:G599"/>
    <mergeCell ref="B600:G600"/>
    <mergeCell ref="B601:G601"/>
    <mergeCell ref="B593:G593"/>
    <mergeCell ref="B594:G594"/>
    <mergeCell ref="B380:G380"/>
    <mergeCell ref="B166:G166"/>
    <mergeCell ref="B167:G167"/>
    <mergeCell ref="B168:G168"/>
    <mergeCell ref="B169:G169"/>
    <mergeCell ref="A161:G162"/>
    <mergeCell ref="B163:G163"/>
    <mergeCell ref="B164:G164"/>
    <mergeCell ref="B165:G165"/>
    <mergeCell ref="B160:G160"/>
    <mergeCell ref="B156:G156"/>
    <mergeCell ref="B152:G152"/>
    <mergeCell ref="B147:G147"/>
    <mergeCell ref="B149:G149"/>
    <mergeCell ref="B150:G150"/>
    <mergeCell ref="B148:G148"/>
    <mergeCell ref="B151:G151"/>
    <mergeCell ref="B158:G158"/>
    <mergeCell ref="B159:G159"/>
    <mergeCell ref="A140:G141"/>
    <mergeCell ref="B139:G139"/>
    <mergeCell ref="B133:G133"/>
    <mergeCell ref="B134:G134"/>
    <mergeCell ref="B135:G135"/>
    <mergeCell ref="B138:G138"/>
    <mergeCell ref="B136:G136"/>
    <mergeCell ref="B137:G137"/>
    <mergeCell ref="B129:G129"/>
    <mergeCell ref="B130:G130"/>
    <mergeCell ref="B131:G131"/>
    <mergeCell ref="B132:G132"/>
    <mergeCell ref="B121:G121"/>
    <mergeCell ref="B123:G123"/>
    <mergeCell ref="B122:G122"/>
    <mergeCell ref="B507:G507"/>
    <mergeCell ref="B124:G124"/>
    <mergeCell ref="B125:G125"/>
    <mergeCell ref="B126:G126"/>
    <mergeCell ref="B127:G127"/>
    <mergeCell ref="B128:G128"/>
    <mergeCell ref="B359:G359"/>
    <mergeCell ref="B117:G117"/>
    <mergeCell ref="B118:G118"/>
    <mergeCell ref="B119:G119"/>
    <mergeCell ref="B120:G120"/>
    <mergeCell ref="B113:G113"/>
    <mergeCell ref="B114:G114"/>
    <mergeCell ref="B115:G115"/>
    <mergeCell ref="B116:G116"/>
    <mergeCell ref="B109:G109"/>
    <mergeCell ref="B110:G110"/>
    <mergeCell ref="A111:G112"/>
    <mergeCell ref="B104:G104"/>
    <mergeCell ref="B105:G105"/>
    <mergeCell ref="B108:G108"/>
    <mergeCell ref="B107:G107"/>
    <mergeCell ref="B106:G106"/>
    <mergeCell ref="B86:G86"/>
    <mergeCell ref="B87:G87"/>
    <mergeCell ref="B78:G78"/>
    <mergeCell ref="B79:G79"/>
    <mergeCell ref="B80:G80"/>
    <mergeCell ref="B81:G81"/>
    <mergeCell ref="B82:G82"/>
    <mergeCell ref="B83:G83"/>
    <mergeCell ref="B84:G84"/>
    <mergeCell ref="B85:G85"/>
    <mergeCell ref="B73:G73"/>
    <mergeCell ref="A74:G75"/>
    <mergeCell ref="B76:G76"/>
    <mergeCell ref="B77:G77"/>
    <mergeCell ref="B68:G68"/>
    <mergeCell ref="B69:G69"/>
    <mergeCell ref="B70:G70"/>
    <mergeCell ref="B71:G71"/>
    <mergeCell ref="B67:G67"/>
    <mergeCell ref="B65:G65"/>
    <mergeCell ref="B63:G63"/>
    <mergeCell ref="B62:G62"/>
    <mergeCell ref="B59:G59"/>
    <mergeCell ref="B60:G60"/>
    <mergeCell ref="B66:G66"/>
    <mergeCell ref="B64:G64"/>
    <mergeCell ref="B61:G61"/>
    <mergeCell ref="B56:G56"/>
    <mergeCell ref="B57:G57"/>
    <mergeCell ref="B54:G54"/>
    <mergeCell ref="B58:G58"/>
    <mergeCell ref="B55:G55"/>
    <mergeCell ref="B44:G44"/>
    <mergeCell ref="B45:G45"/>
    <mergeCell ref="B46:G46"/>
    <mergeCell ref="B53:G53"/>
    <mergeCell ref="B47:G47"/>
    <mergeCell ref="B48:G48"/>
    <mergeCell ref="B51:G51"/>
    <mergeCell ref="B52:G52"/>
    <mergeCell ref="B49:G49"/>
    <mergeCell ref="B50:G50"/>
    <mergeCell ref="B40:G40"/>
    <mergeCell ref="B41:G41"/>
    <mergeCell ref="B42:G42"/>
    <mergeCell ref="B43:G43"/>
    <mergeCell ref="B24:G24"/>
    <mergeCell ref="B35:G35"/>
    <mergeCell ref="B254:G254"/>
    <mergeCell ref="B28:G28"/>
    <mergeCell ref="B29:G29"/>
    <mergeCell ref="B25:G25"/>
    <mergeCell ref="B26:G26"/>
    <mergeCell ref="B38:G38"/>
    <mergeCell ref="B32:G32"/>
    <mergeCell ref="B39:G39"/>
    <mergeCell ref="B33:G33"/>
    <mergeCell ref="B21:G21"/>
    <mergeCell ref="J3:J4"/>
    <mergeCell ref="B5:G5"/>
    <mergeCell ref="B30:G30"/>
    <mergeCell ref="B8:G8"/>
    <mergeCell ref="B9:G9"/>
    <mergeCell ref="B10:G10"/>
    <mergeCell ref="B11:G11"/>
    <mergeCell ref="B17:G17"/>
    <mergeCell ref="B36:G36"/>
    <mergeCell ref="B37:G37"/>
    <mergeCell ref="B353:G353"/>
    <mergeCell ref="B252:G252"/>
    <mergeCell ref="B146:G146"/>
    <mergeCell ref="B142:G142"/>
    <mergeCell ref="B143:G143"/>
    <mergeCell ref="B144:G144"/>
    <mergeCell ref="B145:G145"/>
    <mergeCell ref="B253:G253"/>
    <mergeCell ref="A6:G7"/>
    <mergeCell ref="H3:H4"/>
    <mergeCell ref="B19:G19"/>
    <mergeCell ref="B22:G22"/>
    <mergeCell ref="B20:G20"/>
    <mergeCell ref="B3:G3"/>
    <mergeCell ref="I3:I4"/>
    <mergeCell ref="B473:G473"/>
    <mergeCell ref="B462:G462"/>
    <mergeCell ref="B314:G314"/>
    <mergeCell ref="B325:G325"/>
    <mergeCell ref="B315:G315"/>
    <mergeCell ref="A316:G317"/>
    <mergeCell ref="B424:G424"/>
    <mergeCell ref="B4:G4"/>
    <mergeCell ref="B31:G31"/>
    <mergeCell ref="B255:G255"/>
    <mergeCell ref="B18:G18"/>
    <mergeCell ref="B12:G12"/>
    <mergeCell ref="B13:G13"/>
    <mergeCell ref="B14:G14"/>
    <mergeCell ref="B15:G15"/>
    <mergeCell ref="B16:G16"/>
    <mergeCell ref="B27:G27"/>
    <mergeCell ref="B34:G34"/>
    <mergeCell ref="B23:G23"/>
  </mergeCells>
  <printOptions gridLines="1"/>
  <pageMargins left="0.6" right="0.39" top="0.36" bottom="0.37" header="0.5" footer="0.58"/>
  <pageSetup horizontalDpi="600" verticalDpi="600" orientation="portrait" paperSize="9" scale="97" r:id="rId1"/>
  <rowBreaks count="1" manualBreakCount="1">
    <brk id="72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D9:D12"/>
  <sheetViews>
    <sheetView workbookViewId="0" topLeftCell="A1">
      <selection activeCell="E18" sqref="E18"/>
    </sheetView>
  </sheetViews>
  <sheetFormatPr defaultColWidth="9.00390625" defaultRowHeight="12.75"/>
  <sheetData>
    <row r="8" ht="13.5" thickBot="1"/>
    <row r="9" ht="13.5" thickBot="1">
      <c r="D9" s="4">
        <f>Wydatki!H762-Dochody!H210</f>
        <v>0</v>
      </c>
    </row>
    <row r="12" ht="12.75">
      <c r="D12" s="160">
        <f>'Układ wyk.Doch.'!I151-'Układ wyk.Wyd.'!I400</f>
        <v>204000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/>
  <dimension ref="A1:L113"/>
  <sheetViews>
    <sheetView workbookViewId="0" topLeftCell="A37">
      <selection activeCell="J63" sqref="J63"/>
    </sheetView>
  </sheetViews>
  <sheetFormatPr defaultColWidth="9.00390625" defaultRowHeight="12.75"/>
  <cols>
    <col min="1" max="2" width="9.125" style="52" customWidth="1"/>
    <col min="3" max="3" width="8.875" style="52" customWidth="1"/>
    <col min="4" max="7" width="9.125" style="52" customWidth="1"/>
    <col min="8" max="8" width="9.875" style="52" customWidth="1"/>
    <col min="9" max="9" width="10.125" style="52" customWidth="1"/>
    <col min="10" max="10" width="9.125" style="52" customWidth="1"/>
  </cols>
  <sheetData>
    <row r="1" spans="1:10" ht="16.5" customHeight="1">
      <c r="A1" s="222" t="s">
        <v>213</v>
      </c>
      <c r="B1" s="222"/>
      <c r="C1" s="222"/>
      <c r="D1" s="222"/>
      <c r="E1" s="222"/>
      <c r="F1" s="222"/>
      <c r="G1" s="222"/>
      <c r="H1" s="222"/>
      <c r="I1" s="222"/>
      <c r="J1" s="20"/>
    </row>
    <row r="2" spans="1:9" ht="14.25" customHeight="1">
      <c r="A2" s="220" t="s">
        <v>179</v>
      </c>
      <c r="B2" s="220"/>
      <c r="C2" s="220"/>
      <c r="D2" s="220"/>
      <c r="E2" s="220"/>
      <c r="F2" s="220"/>
      <c r="G2" s="220"/>
      <c r="H2" s="220"/>
      <c r="I2" s="220"/>
    </row>
    <row r="3" spans="1:9" ht="13.5" customHeight="1">
      <c r="A3" s="220" t="s">
        <v>178</v>
      </c>
      <c r="B3" s="220"/>
      <c r="C3" s="220"/>
      <c r="D3" s="220"/>
      <c r="E3" s="220"/>
      <c r="F3" s="220"/>
      <c r="G3" s="220"/>
      <c r="H3" s="220"/>
      <c r="I3" s="220"/>
    </row>
    <row r="4" spans="1:9" ht="58.5" customHeight="1">
      <c r="A4" s="223" t="s">
        <v>248</v>
      </c>
      <c r="B4" s="224"/>
      <c r="C4" s="224"/>
      <c r="D4" s="224"/>
      <c r="E4" s="224"/>
      <c r="F4" s="224"/>
      <c r="G4" s="224"/>
      <c r="H4" s="224"/>
      <c r="I4" s="224"/>
    </row>
    <row r="5" spans="3:7" ht="12.75" customHeight="1">
      <c r="C5" s="215"/>
      <c r="D5" s="215"/>
      <c r="E5" s="215"/>
      <c r="F5" s="215"/>
      <c r="G5" s="215"/>
    </row>
    <row r="6" spans="1:9" ht="15">
      <c r="A6" s="57" t="s">
        <v>390</v>
      </c>
      <c r="B6" s="57" t="s">
        <v>770</v>
      </c>
      <c r="C6" s="225" t="s">
        <v>374</v>
      </c>
      <c r="D6" s="225"/>
      <c r="E6" s="225"/>
      <c r="F6" s="225"/>
      <c r="G6" s="225"/>
      <c r="H6" s="57" t="s">
        <v>415</v>
      </c>
      <c r="I6" s="57" t="s">
        <v>389</v>
      </c>
    </row>
    <row r="7" spans="1:9" ht="12.75">
      <c r="A7" s="5"/>
      <c r="B7" s="5"/>
      <c r="C7" s="215"/>
      <c r="D7" s="215"/>
      <c r="E7" s="215"/>
      <c r="F7" s="215"/>
      <c r="G7" s="215"/>
      <c r="H7" s="5"/>
      <c r="I7" s="5"/>
    </row>
    <row r="8" spans="1:9" ht="12.75">
      <c r="A8" s="43">
        <v>710</v>
      </c>
      <c r="B8" s="5"/>
      <c r="C8" s="221" t="s">
        <v>370</v>
      </c>
      <c r="D8" s="221"/>
      <c r="E8" s="221"/>
      <c r="F8" s="221"/>
      <c r="G8" s="221"/>
      <c r="H8" s="54">
        <f>H9</f>
        <v>500</v>
      </c>
      <c r="I8" s="54">
        <f>I9</f>
        <v>500</v>
      </c>
    </row>
    <row r="9" spans="1:9" ht="12.75">
      <c r="A9" s="5"/>
      <c r="B9" s="5">
        <v>71035</v>
      </c>
      <c r="C9" s="213" t="s">
        <v>226</v>
      </c>
      <c r="D9" s="213"/>
      <c r="E9" s="213"/>
      <c r="F9" s="213"/>
      <c r="G9" s="213"/>
      <c r="H9" s="10">
        <f>H10</f>
        <v>500</v>
      </c>
      <c r="I9" s="8">
        <f>I11</f>
        <v>500</v>
      </c>
    </row>
    <row r="10" spans="1:9" ht="12.75">
      <c r="A10" s="5"/>
      <c r="B10" s="5"/>
      <c r="C10" s="213" t="s">
        <v>417</v>
      </c>
      <c r="D10" s="213"/>
      <c r="E10" s="213"/>
      <c r="F10" s="213"/>
      <c r="G10" s="213"/>
      <c r="H10" s="8">
        <f>Dochody!H51</f>
        <v>500</v>
      </c>
      <c r="I10" s="10"/>
    </row>
    <row r="11" spans="1:9" ht="12.75">
      <c r="A11" s="5"/>
      <c r="B11" s="5"/>
      <c r="C11" s="213" t="s">
        <v>206</v>
      </c>
      <c r="D11" s="213"/>
      <c r="E11" s="213"/>
      <c r="F11" s="213"/>
      <c r="G11" s="213"/>
      <c r="H11" s="5"/>
      <c r="I11" s="8">
        <f>Wydatki!H156</f>
        <v>500</v>
      </c>
    </row>
    <row r="12" spans="1:9" ht="12.75">
      <c r="A12" s="5"/>
      <c r="B12" s="5"/>
      <c r="C12" s="215"/>
      <c r="D12" s="215"/>
      <c r="E12" s="215"/>
      <c r="F12" s="215"/>
      <c r="G12" s="215"/>
      <c r="H12" s="5"/>
      <c r="I12" s="5"/>
    </row>
    <row r="13" spans="1:9" ht="12.75">
      <c r="A13" s="6">
        <v>750</v>
      </c>
      <c r="B13" s="5"/>
      <c r="C13" s="218" t="s">
        <v>371</v>
      </c>
      <c r="D13" s="218"/>
      <c r="E13" s="218"/>
      <c r="F13" s="218"/>
      <c r="G13" s="218"/>
      <c r="H13" s="9">
        <f>SUM(Dochody!H59:H59)</f>
        <v>29100</v>
      </c>
      <c r="I13" s="9">
        <f>SUM(Wydatki!H168,Wydatki!H169,Wydatki!H170)</f>
        <v>29100</v>
      </c>
    </row>
    <row r="14" spans="1:9" ht="12.75">
      <c r="A14" s="5"/>
      <c r="B14" s="5">
        <v>75011</v>
      </c>
      <c r="C14" s="213" t="s">
        <v>416</v>
      </c>
      <c r="D14" s="213"/>
      <c r="E14" s="213"/>
      <c r="F14" s="213"/>
      <c r="G14" s="213"/>
      <c r="H14" s="8">
        <f>H13</f>
        <v>29100</v>
      </c>
      <c r="I14" s="8">
        <f>I13</f>
        <v>29100</v>
      </c>
    </row>
    <row r="15" spans="1:9" ht="12.75">
      <c r="A15" s="5"/>
      <c r="B15" s="5"/>
      <c r="C15" s="213" t="s">
        <v>417</v>
      </c>
      <c r="D15" s="213"/>
      <c r="E15" s="213"/>
      <c r="F15" s="213"/>
      <c r="G15" s="213"/>
      <c r="H15" s="8">
        <f>H13</f>
        <v>29100</v>
      </c>
      <c r="I15" s="8"/>
    </row>
    <row r="16" spans="1:9" ht="12.75">
      <c r="A16" s="5"/>
      <c r="B16" s="5"/>
      <c r="C16" s="213" t="s">
        <v>418</v>
      </c>
      <c r="D16" s="213"/>
      <c r="E16" s="213"/>
      <c r="F16" s="213"/>
      <c r="G16" s="213"/>
      <c r="H16" s="10"/>
      <c r="I16" s="8">
        <f>SUM(Wydatki!H168:H170)</f>
        <v>29100</v>
      </c>
    </row>
    <row r="17" spans="1:9" ht="12.75">
      <c r="A17" s="5"/>
      <c r="B17" s="5"/>
      <c r="C17" s="213" t="s">
        <v>419</v>
      </c>
      <c r="D17" s="213"/>
      <c r="E17" s="213"/>
      <c r="F17" s="213"/>
      <c r="G17" s="213"/>
      <c r="H17" s="10"/>
      <c r="I17" s="8">
        <f>Wydatki!H168</f>
        <v>24342</v>
      </c>
    </row>
    <row r="18" spans="1:9" ht="12.75">
      <c r="A18" s="5"/>
      <c r="B18" s="5"/>
      <c r="C18" s="213" t="s">
        <v>420</v>
      </c>
      <c r="D18" s="213"/>
      <c r="E18" s="213"/>
      <c r="F18" s="213"/>
      <c r="G18" s="213"/>
      <c r="H18" s="10"/>
      <c r="I18" s="8">
        <f>SUM(Wydatki!H169:H170)</f>
        <v>4758</v>
      </c>
    </row>
    <row r="19" spans="1:9" ht="12.75">
      <c r="A19" s="5"/>
      <c r="B19" s="5"/>
      <c r="C19" s="213"/>
      <c r="D19" s="213"/>
      <c r="E19" s="213"/>
      <c r="F19" s="213"/>
      <c r="G19" s="213"/>
      <c r="H19" s="10"/>
      <c r="I19" s="10"/>
    </row>
    <row r="20" spans="1:9" ht="29.25" customHeight="1">
      <c r="A20" s="6">
        <v>751</v>
      </c>
      <c r="B20" s="5"/>
      <c r="C20" s="219" t="s">
        <v>432</v>
      </c>
      <c r="D20" s="219"/>
      <c r="E20" s="219"/>
      <c r="F20" s="219"/>
      <c r="G20" s="219"/>
      <c r="H20" s="9">
        <f>Dochody!I72</f>
        <v>399</v>
      </c>
      <c r="I20" s="9">
        <f>Wydatki!I237</f>
        <v>399</v>
      </c>
    </row>
    <row r="21" spans="1:9" ht="29.25" customHeight="1">
      <c r="A21" s="5"/>
      <c r="B21" s="5">
        <v>75101</v>
      </c>
      <c r="C21" s="214" t="s">
        <v>421</v>
      </c>
      <c r="D21" s="214"/>
      <c r="E21" s="214"/>
      <c r="F21" s="214"/>
      <c r="G21" s="214"/>
      <c r="H21" s="8">
        <f>H20</f>
        <v>399</v>
      </c>
      <c r="I21" s="8">
        <f>I20</f>
        <v>399</v>
      </c>
    </row>
    <row r="22" spans="1:9" ht="13.5" customHeight="1">
      <c r="A22" s="5"/>
      <c r="B22" s="5"/>
      <c r="C22" s="213" t="s">
        <v>417</v>
      </c>
      <c r="D22" s="213"/>
      <c r="E22" s="213"/>
      <c r="F22" s="213"/>
      <c r="G22" s="213"/>
      <c r="H22" s="8">
        <f>H20</f>
        <v>399</v>
      </c>
      <c r="I22" s="11"/>
    </row>
    <row r="23" spans="1:9" ht="12.75">
      <c r="A23" s="5"/>
      <c r="B23" s="5"/>
      <c r="C23" s="213" t="s">
        <v>423</v>
      </c>
      <c r="D23" s="213"/>
      <c r="E23" s="213"/>
      <c r="F23" s="213"/>
      <c r="G23" s="213"/>
      <c r="H23" s="10"/>
      <c r="I23" s="8">
        <f>I21</f>
        <v>399</v>
      </c>
    </row>
    <row r="24" spans="1:9" ht="12.75">
      <c r="A24" s="5"/>
      <c r="B24" s="5"/>
      <c r="C24" s="213" t="s">
        <v>422</v>
      </c>
      <c r="D24" s="213"/>
      <c r="E24" s="213"/>
      <c r="F24" s="213"/>
      <c r="G24" s="213"/>
      <c r="H24" s="10"/>
      <c r="I24" s="8">
        <f>SUM(Wydatki!H240:H241)</f>
        <v>65</v>
      </c>
    </row>
    <row r="25" spans="1:9" ht="12.75">
      <c r="A25" s="5"/>
      <c r="B25" s="5"/>
      <c r="C25" s="213"/>
      <c r="D25" s="213"/>
      <c r="E25" s="213"/>
      <c r="F25" s="213"/>
      <c r="G25" s="213"/>
      <c r="H25" s="10"/>
      <c r="I25" s="10"/>
    </row>
    <row r="26" spans="1:9" ht="12.75">
      <c r="A26" s="6">
        <v>852</v>
      </c>
      <c r="B26" s="6"/>
      <c r="C26" s="218" t="s">
        <v>434</v>
      </c>
      <c r="D26" s="218"/>
      <c r="E26" s="218"/>
      <c r="F26" s="218"/>
      <c r="G26" s="218"/>
      <c r="H26" s="9">
        <f>SUM(Dochody!H151,Dochody!H153,Dochody!H155,Dochody!H159)</f>
        <v>1080180</v>
      </c>
      <c r="I26" s="9">
        <f>SUM(I27,I33,I39,I43)</f>
        <v>1080180</v>
      </c>
    </row>
    <row r="27" spans="1:9" ht="12.75">
      <c r="A27" s="5"/>
      <c r="B27" s="5">
        <v>85203</v>
      </c>
      <c r="C27" s="213" t="s">
        <v>97</v>
      </c>
      <c r="D27" s="213"/>
      <c r="E27" s="213"/>
      <c r="F27" s="213"/>
      <c r="G27" s="213"/>
      <c r="H27" s="8">
        <f>Dochody!H151</f>
        <v>144000</v>
      </c>
      <c r="I27" s="8">
        <f>Wydatki!I498</f>
        <v>144000</v>
      </c>
    </row>
    <row r="28" spans="1:9" ht="12.75">
      <c r="A28" s="5"/>
      <c r="B28" s="5"/>
      <c r="C28" s="213" t="s">
        <v>417</v>
      </c>
      <c r="D28" s="213"/>
      <c r="E28" s="213"/>
      <c r="F28" s="213"/>
      <c r="G28" s="213"/>
      <c r="H28" s="8">
        <f>H27</f>
        <v>144000</v>
      </c>
      <c r="I28" s="10"/>
    </row>
    <row r="29" spans="1:9" ht="12.75">
      <c r="A29" s="5"/>
      <c r="B29" s="5"/>
      <c r="C29" s="213" t="s">
        <v>423</v>
      </c>
      <c r="D29" s="213"/>
      <c r="E29" s="213"/>
      <c r="F29" s="213"/>
      <c r="G29" s="213"/>
      <c r="H29" s="10"/>
      <c r="I29" s="8">
        <f>I27</f>
        <v>144000</v>
      </c>
    </row>
    <row r="30" spans="1:9" ht="12.75">
      <c r="A30" s="5"/>
      <c r="B30" s="5"/>
      <c r="C30" s="213" t="s">
        <v>424</v>
      </c>
      <c r="D30" s="213"/>
      <c r="E30" s="213"/>
      <c r="F30" s="213"/>
      <c r="G30" s="213"/>
      <c r="H30" s="10"/>
      <c r="I30" s="8">
        <f>SUM(Wydatki!H500:H501)</f>
        <v>34950</v>
      </c>
    </row>
    <row r="31" spans="1:9" ht="12.75">
      <c r="A31" s="5"/>
      <c r="B31" s="5"/>
      <c r="C31" s="213" t="s">
        <v>422</v>
      </c>
      <c r="D31" s="213"/>
      <c r="E31" s="213"/>
      <c r="F31" s="213"/>
      <c r="G31" s="213"/>
      <c r="H31" s="10"/>
      <c r="I31" s="8">
        <f>SUM(Wydatki!H502:H503)</f>
        <v>7180</v>
      </c>
    </row>
    <row r="32" spans="1:9" ht="12.75">
      <c r="A32" s="5"/>
      <c r="B32" s="5"/>
      <c r="C32" s="213"/>
      <c r="D32" s="213"/>
      <c r="E32" s="213"/>
      <c r="F32" s="213"/>
      <c r="G32" s="213"/>
      <c r="H32" s="10"/>
      <c r="I32" s="10"/>
    </row>
    <row r="33" spans="1:9" ht="27.75" customHeight="1">
      <c r="A33" s="5"/>
      <c r="B33" s="5">
        <v>85212</v>
      </c>
      <c r="C33" s="214" t="s">
        <v>207</v>
      </c>
      <c r="D33" s="214"/>
      <c r="E33" s="214"/>
      <c r="F33" s="214"/>
      <c r="G33" s="214"/>
      <c r="H33" s="8">
        <f>Dochody!H153</f>
        <v>890200</v>
      </c>
      <c r="I33" s="8">
        <f>Wydatki!I517</f>
        <v>890200</v>
      </c>
    </row>
    <row r="34" spans="1:9" ht="13.5" customHeight="1">
      <c r="A34" s="5"/>
      <c r="B34" s="5"/>
      <c r="C34" s="213" t="s">
        <v>417</v>
      </c>
      <c r="D34" s="213"/>
      <c r="E34" s="213"/>
      <c r="F34" s="213"/>
      <c r="G34" s="213"/>
      <c r="H34" s="8">
        <f>H33</f>
        <v>890200</v>
      </c>
      <c r="I34" s="10"/>
    </row>
    <row r="35" spans="1:9" ht="12.75">
      <c r="A35" s="5"/>
      <c r="B35" s="5"/>
      <c r="C35" s="213" t="s">
        <v>423</v>
      </c>
      <c r="D35" s="213"/>
      <c r="E35" s="213"/>
      <c r="F35" s="213"/>
      <c r="G35" s="213"/>
      <c r="H35" s="10"/>
      <c r="I35" s="8">
        <f>I33</f>
        <v>890200</v>
      </c>
    </row>
    <row r="36" spans="1:9" ht="12.75">
      <c r="A36" s="5"/>
      <c r="B36" s="5"/>
      <c r="C36" s="213" t="s">
        <v>429</v>
      </c>
      <c r="D36" s="213"/>
      <c r="E36" s="213"/>
      <c r="F36" s="213"/>
      <c r="G36" s="213"/>
      <c r="H36" s="10"/>
      <c r="I36" s="8">
        <f>Wydatki!H522</f>
        <v>16172</v>
      </c>
    </row>
    <row r="37" spans="1:9" ht="12.75">
      <c r="A37" s="5"/>
      <c r="B37" s="5"/>
      <c r="C37" s="213" t="s">
        <v>420</v>
      </c>
      <c r="D37" s="213"/>
      <c r="E37" s="213"/>
      <c r="F37" s="213"/>
      <c r="G37" s="213"/>
      <c r="H37" s="10"/>
      <c r="I37" s="8">
        <f>SUM(Wydatki!H523:H524)</f>
        <v>6596</v>
      </c>
    </row>
    <row r="38" spans="1:9" ht="12.75">
      <c r="A38" s="5"/>
      <c r="B38" s="5"/>
      <c r="C38" s="213"/>
      <c r="D38" s="213"/>
      <c r="E38" s="213"/>
      <c r="F38" s="213"/>
      <c r="G38" s="213"/>
      <c r="H38" s="10"/>
      <c r="I38" s="10"/>
    </row>
    <row r="39" spans="1:9" ht="41.25" customHeight="1">
      <c r="A39" s="5"/>
      <c r="B39" s="5">
        <v>85213</v>
      </c>
      <c r="C39" s="214" t="s">
        <v>428</v>
      </c>
      <c r="D39" s="214"/>
      <c r="E39" s="214"/>
      <c r="F39" s="214"/>
      <c r="G39" s="214"/>
      <c r="H39" s="8">
        <f>Dochody!H155</f>
        <v>6980</v>
      </c>
      <c r="I39" s="8">
        <f>Wydatki!I528</f>
        <v>6980</v>
      </c>
    </row>
    <row r="40" spans="1:9" ht="14.25" customHeight="1">
      <c r="A40" s="5"/>
      <c r="B40" s="5"/>
      <c r="C40" s="213" t="s">
        <v>417</v>
      </c>
      <c r="D40" s="213"/>
      <c r="E40" s="213"/>
      <c r="F40" s="213"/>
      <c r="G40" s="213"/>
      <c r="H40" s="8">
        <f>H39</f>
        <v>6980</v>
      </c>
      <c r="I40" s="10"/>
    </row>
    <row r="41" spans="1:9" ht="12.75">
      <c r="A41" s="5"/>
      <c r="B41" s="5"/>
      <c r="C41" s="213" t="s">
        <v>427</v>
      </c>
      <c r="D41" s="213"/>
      <c r="E41" s="213"/>
      <c r="F41" s="213"/>
      <c r="G41" s="213"/>
      <c r="H41" s="10"/>
      <c r="I41" s="8">
        <f>I39</f>
        <v>6980</v>
      </c>
    </row>
    <row r="42" spans="1:9" ht="12.75">
      <c r="A42" s="5"/>
      <c r="B42" s="5"/>
      <c r="C42" s="213"/>
      <c r="D42" s="213"/>
      <c r="E42" s="213"/>
      <c r="F42" s="213"/>
      <c r="G42" s="213"/>
      <c r="H42" s="10"/>
      <c r="I42" s="10"/>
    </row>
    <row r="43" spans="1:9" ht="27" customHeight="1">
      <c r="A43" s="5"/>
      <c r="B43" s="5">
        <v>85214</v>
      </c>
      <c r="C43" s="214" t="s">
        <v>426</v>
      </c>
      <c r="D43" s="214"/>
      <c r="E43" s="214"/>
      <c r="F43" s="214"/>
      <c r="G43" s="214"/>
      <c r="H43" s="8">
        <f>Dochody!H159</f>
        <v>39000</v>
      </c>
      <c r="I43" s="8">
        <f>H43</f>
        <v>39000</v>
      </c>
    </row>
    <row r="44" spans="1:9" ht="14.25" customHeight="1">
      <c r="A44" s="5"/>
      <c r="B44" s="5"/>
      <c r="C44" s="213" t="s">
        <v>417</v>
      </c>
      <c r="D44" s="213"/>
      <c r="E44" s="213"/>
      <c r="F44" s="213"/>
      <c r="G44" s="213"/>
      <c r="H44" s="8">
        <f>H43</f>
        <v>39000</v>
      </c>
      <c r="I44" s="10"/>
    </row>
    <row r="45" spans="1:9" ht="12.75">
      <c r="A45" s="5"/>
      <c r="B45" s="5"/>
      <c r="C45" s="213" t="s">
        <v>427</v>
      </c>
      <c r="D45" s="213"/>
      <c r="E45" s="213"/>
      <c r="F45" s="213"/>
      <c r="G45" s="213"/>
      <c r="H45" s="10"/>
      <c r="I45" s="8">
        <f>I43</f>
        <v>39000</v>
      </c>
    </row>
    <row r="46" spans="1:9" ht="12.75">
      <c r="A46" s="5"/>
      <c r="B46" s="5"/>
      <c r="C46" s="213"/>
      <c r="D46" s="213"/>
      <c r="E46" s="213"/>
      <c r="F46" s="213"/>
      <c r="G46" s="213"/>
      <c r="H46" s="8"/>
      <c r="I46" s="8"/>
    </row>
    <row r="47" spans="1:9" ht="12.75">
      <c r="A47" s="6">
        <v>750</v>
      </c>
      <c r="B47" s="6"/>
      <c r="C47" s="216" t="s">
        <v>371</v>
      </c>
      <c r="D47" s="216"/>
      <c r="E47" s="216"/>
      <c r="F47" s="216"/>
      <c r="G47" s="216"/>
      <c r="H47" s="9">
        <f>H48</f>
        <v>12500</v>
      </c>
      <c r="I47" s="8"/>
    </row>
    <row r="48" spans="1:9" ht="39.75" customHeight="1">
      <c r="A48" s="5"/>
      <c r="B48" s="5"/>
      <c r="C48" s="214" t="s">
        <v>430</v>
      </c>
      <c r="D48" s="214"/>
      <c r="E48" s="214"/>
      <c r="F48" s="214"/>
      <c r="G48" s="214"/>
      <c r="H48" s="8">
        <v>12500</v>
      </c>
      <c r="I48" s="8"/>
    </row>
    <row r="49" spans="1:9" ht="15" customHeight="1">
      <c r="A49" s="5"/>
      <c r="B49" s="5"/>
      <c r="C49" s="213"/>
      <c r="D49" s="213"/>
      <c r="E49" s="213"/>
      <c r="F49" s="213"/>
      <c r="G49" s="213"/>
      <c r="H49" s="8"/>
      <c r="I49" s="8"/>
    </row>
    <row r="50" spans="1:12" ht="15.75">
      <c r="A50" s="217" t="s">
        <v>431</v>
      </c>
      <c r="B50" s="217"/>
      <c r="C50" s="217"/>
      <c r="D50" s="217"/>
      <c r="E50" s="217"/>
      <c r="F50" s="217"/>
      <c r="G50" s="217"/>
      <c r="H50" s="9">
        <f>SUM(H8,H13,H20,H26,H47)</f>
        <v>1122679</v>
      </c>
      <c r="I50" s="9">
        <f>SUM(I8,I13,I20,I26)</f>
        <v>1110179</v>
      </c>
      <c r="L50" s="7">
        <f>H50-I50</f>
        <v>12500</v>
      </c>
    </row>
    <row r="51" spans="1:9" ht="12.75">
      <c r="A51" s="215"/>
      <c r="B51" s="215"/>
      <c r="C51" s="215"/>
      <c r="D51" s="215"/>
      <c r="E51" s="215"/>
      <c r="F51" s="215"/>
      <c r="G51" s="215"/>
      <c r="H51" s="215"/>
      <c r="I51" s="215"/>
    </row>
    <row r="52" spans="1:11" ht="12.75">
      <c r="A52" s="215"/>
      <c r="B52" s="215"/>
      <c r="C52" s="215"/>
      <c r="D52" s="215"/>
      <c r="E52" s="215"/>
      <c r="F52" s="215"/>
      <c r="G52" s="215"/>
      <c r="H52" s="215"/>
      <c r="I52" s="215"/>
      <c r="K52" s="7"/>
    </row>
    <row r="53" spans="1:9" ht="12.75">
      <c r="A53" s="5"/>
      <c r="B53" s="5"/>
      <c r="C53" s="215"/>
      <c r="D53" s="215"/>
      <c r="E53" s="215"/>
      <c r="F53" s="215"/>
      <c r="G53" s="215"/>
      <c r="H53" s="5"/>
      <c r="I53" s="5"/>
    </row>
    <row r="54" spans="1:9" ht="12.75">
      <c r="A54" s="5"/>
      <c r="B54" s="5"/>
      <c r="C54" s="215"/>
      <c r="D54" s="215"/>
      <c r="E54" s="215"/>
      <c r="F54" s="215"/>
      <c r="G54" s="215"/>
      <c r="H54" s="5"/>
      <c r="I54" s="5"/>
    </row>
    <row r="55" spans="1:9" ht="12.75">
      <c r="A55" s="5"/>
      <c r="B55" s="5"/>
      <c r="C55" s="215"/>
      <c r="D55" s="215"/>
      <c r="E55" s="215"/>
      <c r="F55" s="215"/>
      <c r="G55" s="215"/>
      <c r="H55" s="5"/>
      <c r="I55" s="5"/>
    </row>
    <row r="56" spans="1:9" ht="12.75">
      <c r="A56" s="5"/>
      <c r="B56" s="5"/>
      <c r="C56" s="215"/>
      <c r="D56" s="215"/>
      <c r="E56" s="215"/>
      <c r="F56" s="215"/>
      <c r="G56" s="215"/>
      <c r="H56" s="5"/>
      <c r="I56" s="5"/>
    </row>
    <row r="57" spans="1:9" ht="12.75">
      <c r="A57" s="5"/>
      <c r="B57" s="5"/>
      <c r="C57" s="215"/>
      <c r="D57" s="215"/>
      <c r="E57" s="215"/>
      <c r="F57" s="215"/>
      <c r="G57" s="215"/>
      <c r="H57" s="5"/>
      <c r="I57" s="5"/>
    </row>
    <row r="58" spans="1:9" ht="12.75">
      <c r="A58" s="5"/>
      <c r="B58" s="5"/>
      <c r="C58" s="215"/>
      <c r="D58" s="215"/>
      <c r="E58" s="215"/>
      <c r="F58" s="215"/>
      <c r="G58" s="215"/>
      <c r="H58" s="5"/>
      <c r="I58" s="5"/>
    </row>
    <row r="59" spans="1:9" ht="12.75">
      <c r="A59" s="5"/>
      <c r="B59" s="5"/>
      <c r="C59" s="215"/>
      <c r="D59" s="215"/>
      <c r="E59" s="215"/>
      <c r="F59" s="215"/>
      <c r="G59" s="215"/>
      <c r="H59" s="5"/>
      <c r="I59" s="5"/>
    </row>
    <row r="60" spans="1:9" ht="12.75">
      <c r="A60" s="5"/>
      <c r="B60" s="5"/>
      <c r="C60" s="215"/>
      <c r="D60" s="215"/>
      <c r="E60" s="215"/>
      <c r="F60" s="215"/>
      <c r="G60" s="215"/>
      <c r="H60" s="5"/>
      <c r="I60" s="5"/>
    </row>
    <row r="61" spans="1:9" ht="12.75">
      <c r="A61" s="5"/>
      <c r="B61" s="5"/>
      <c r="C61" s="215"/>
      <c r="D61" s="215"/>
      <c r="E61" s="215"/>
      <c r="F61" s="215"/>
      <c r="G61" s="215"/>
      <c r="H61" s="5"/>
      <c r="I61" s="5"/>
    </row>
    <row r="62" spans="1:9" ht="12.75">
      <c r="A62" s="5"/>
      <c r="B62" s="5"/>
      <c r="C62" s="215"/>
      <c r="D62" s="215"/>
      <c r="E62" s="215"/>
      <c r="F62" s="215"/>
      <c r="G62" s="215"/>
      <c r="H62" s="5"/>
      <c r="I62" s="5"/>
    </row>
    <row r="63" spans="1:9" ht="12.75">
      <c r="A63" s="5"/>
      <c r="B63" s="5"/>
      <c r="C63" s="215"/>
      <c r="D63" s="215"/>
      <c r="E63" s="215"/>
      <c r="F63" s="215"/>
      <c r="G63" s="215"/>
      <c r="H63" s="5"/>
      <c r="I63" s="5"/>
    </row>
    <row r="64" spans="1:9" ht="12.75">
      <c r="A64" s="5"/>
      <c r="B64" s="5"/>
      <c r="C64" s="215"/>
      <c r="D64" s="215"/>
      <c r="E64" s="215"/>
      <c r="F64" s="215"/>
      <c r="G64" s="215"/>
      <c r="H64" s="5"/>
      <c r="I64" s="5"/>
    </row>
    <row r="65" spans="1:9" ht="12.75">
      <c r="A65" s="5"/>
      <c r="B65" s="5"/>
      <c r="C65" s="215"/>
      <c r="D65" s="215"/>
      <c r="E65" s="215"/>
      <c r="F65" s="215"/>
      <c r="G65" s="215"/>
      <c r="H65" s="5"/>
      <c r="I65" s="5"/>
    </row>
    <row r="66" spans="1:9" ht="12.75">
      <c r="A66" s="5"/>
      <c r="B66" s="5"/>
      <c r="C66" s="215"/>
      <c r="D66" s="215"/>
      <c r="E66" s="215"/>
      <c r="F66" s="215"/>
      <c r="G66" s="215"/>
      <c r="H66" s="5"/>
      <c r="I66" s="5"/>
    </row>
    <row r="67" spans="1:9" ht="12.75">
      <c r="A67" s="5"/>
      <c r="B67" s="5"/>
      <c r="C67" s="215"/>
      <c r="D67" s="215"/>
      <c r="E67" s="215"/>
      <c r="F67" s="215"/>
      <c r="G67" s="215"/>
      <c r="H67" s="5"/>
      <c r="I67" s="5"/>
    </row>
    <row r="68" spans="1:9" ht="12.75">
      <c r="A68" s="5"/>
      <c r="B68" s="5"/>
      <c r="C68" s="215"/>
      <c r="D68" s="215"/>
      <c r="E68" s="215"/>
      <c r="F68" s="215"/>
      <c r="G68" s="215"/>
      <c r="H68" s="5"/>
      <c r="I68" s="5"/>
    </row>
    <row r="69" spans="1:9" ht="12.75">
      <c r="A69" s="5"/>
      <c r="B69" s="5"/>
      <c r="C69" s="215"/>
      <c r="D69" s="215"/>
      <c r="E69" s="215"/>
      <c r="F69" s="215"/>
      <c r="G69" s="215"/>
      <c r="H69" s="5"/>
      <c r="I69" s="5"/>
    </row>
    <row r="70" spans="1:9" ht="12.75">
      <c r="A70" s="5"/>
      <c r="B70" s="5"/>
      <c r="C70" s="215"/>
      <c r="D70" s="215"/>
      <c r="E70" s="215"/>
      <c r="F70" s="215"/>
      <c r="G70" s="215"/>
      <c r="H70" s="5"/>
      <c r="I70" s="5"/>
    </row>
    <row r="71" spans="1:9" ht="12.75">
      <c r="A71" s="5"/>
      <c r="B71" s="5"/>
      <c r="C71" s="215"/>
      <c r="D71" s="215"/>
      <c r="E71" s="215"/>
      <c r="F71" s="215"/>
      <c r="G71" s="215"/>
      <c r="H71" s="5"/>
      <c r="I71" s="5"/>
    </row>
    <row r="72" spans="1:9" ht="12.75">
      <c r="A72" s="5"/>
      <c r="B72" s="5"/>
      <c r="C72" s="215"/>
      <c r="D72" s="215"/>
      <c r="E72" s="215"/>
      <c r="F72" s="215"/>
      <c r="G72" s="215"/>
      <c r="H72" s="5"/>
      <c r="I72" s="5"/>
    </row>
    <row r="73" spans="1:9" ht="12.75">
      <c r="A73" s="5"/>
      <c r="B73" s="5"/>
      <c r="C73" s="215"/>
      <c r="D73" s="215"/>
      <c r="E73" s="215"/>
      <c r="F73" s="215"/>
      <c r="G73" s="215"/>
      <c r="H73" s="5"/>
      <c r="I73" s="5"/>
    </row>
    <row r="74" spans="1:9" ht="12.75">
      <c r="A74" s="5"/>
      <c r="B74" s="5"/>
      <c r="C74" s="215"/>
      <c r="D74" s="215"/>
      <c r="E74" s="215"/>
      <c r="F74" s="215"/>
      <c r="G74" s="215"/>
      <c r="H74" s="5"/>
      <c r="I74" s="5"/>
    </row>
    <row r="75" spans="1:9" ht="12.75">
      <c r="A75" s="5"/>
      <c r="B75" s="5"/>
      <c r="C75" s="215"/>
      <c r="D75" s="215"/>
      <c r="E75" s="215"/>
      <c r="F75" s="215"/>
      <c r="G75" s="215"/>
      <c r="H75" s="5"/>
      <c r="I75" s="5"/>
    </row>
    <row r="76" spans="1:9" ht="12.75">
      <c r="A76" s="5"/>
      <c r="B76" s="5"/>
      <c r="C76" s="215"/>
      <c r="D76" s="215"/>
      <c r="E76" s="215"/>
      <c r="F76" s="215"/>
      <c r="G76" s="215"/>
      <c r="H76" s="5"/>
      <c r="I76" s="5"/>
    </row>
    <row r="77" spans="1:9" ht="12.75">
      <c r="A77" s="5"/>
      <c r="B77" s="5"/>
      <c r="C77" s="215"/>
      <c r="D77" s="215"/>
      <c r="E77" s="215"/>
      <c r="F77" s="215"/>
      <c r="G77" s="21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</sheetData>
  <mergeCells count="76">
    <mergeCell ref="A1:I1"/>
    <mergeCell ref="A3:I3"/>
    <mergeCell ref="A4:I4"/>
    <mergeCell ref="C6:G6"/>
    <mergeCell ref="C7:G7"/>
    <mergeCell ref="A2:I2"/>
    <mergeCell ref="C5:G5"/>
    <mergeCell ref="C13:G13"/>
    <mergeCell ref="C8:G8"/>
    <mergeCell ref="C9:G9"/>
    <mergeCell ref="C10:G10"/>
    <mergeCell ref="C11:G11"/>
    <mergeCell ref="C12:G12"/>
    <mergeCell ref="C18:G18"/>
    <mergeCell ref="C19:G19"/>
    <mergeCell ref="C20:G20"/>
    <mergeCell ref="C14:G14"/>
    <mergeCell ref="C15:G15"/>
    <mergeCell ref="C16:G16"/>
    <mergeCell ref="C17:G17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9:G39"/>
    <mergeCell ref="C40:G40"/>
    <mergeCell ref="C41:G41"/>
    <mergeCell ref="C32:G32"/>
    <mergeCell ref="C33:G33"/>
    <mergeCell ref="C34:G34"/>
    <mergeCell ref="C35:G35"/>
    <mergeCell ref="C36:G36"/>
    <mergeCell ref="C37:G37"/>
    <mergeCell ref="C38:G38"/>
    <mergeCell ref="C53:G53"/>
    <mergeCell ref="C46:G46"/>
    <mergeCell ref="C47:G47"/>
    <mergeCell ref="C48:G48"/>
    <mergeCell ref="C49:G49"/>
    <mergeCell ref="A50:G50"/>
    <mergeCell ref="A51:I52"/>
    <mergeCell ref="C54:G54"/>
    <mergeCell ref="C55:G55"/>
    <mergeCell ref="C56:G56"/>
    <mergeCell ref="C57:G57"/>
    <mergeCell ref="C58:G58"/>
    <mergeCell ref="C59:G59"/>
    <mergeCell ref="C60:G60"/>
    <mergeCell ref="C61:G61"/>
    <mergeCell ref="C63:G63"/>
    <mergeCell ref="C62:G62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42:G42"/>
    <mergeCell ref="C43:G43"/>
    <mergeCell ref="C44:G44"/>
    <mergeCell ref="C45:G45"/>
  </mergeCells>
  <printOptions gridLines="1"/>
  <pageMargins left="0.75" right="0.75" top="0.52" bottom="0.52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zoomScaleSheetLayoutView="75" workbookViewId="0" topLeftCell="A142">
      <selection activeCell="H125" sqref="H125"/>
    </sheetView>
  </sheetViews>
  <sheetFormatPr defaultColWidth="9.00390625" defaultRowHeight="12.75"/>
  <cols>
    <col min="1" max="1" width="7.25390625" style="74" customWidth="1"/>
    <col min="2" max="2" width="9.375" style="74" customWidth="1"/>
    <col min="3" max="3" width="5.875" style="76" customWidth="1"/>
    <col min="4" max="4" width="12.125" style="52" customWidth="1"/>
    <col min="5" max="5" width="12.25390625" style="52" customWidth="1"/>
    <col min="6" max="6" width="14.625" style="52" customWidth="1"/>
    <col min="7" max="8" width="9.125" style="53" customWidth="1"/>
    <col min="9" max="9" width="10.125" style="53" customWidth="1"/>
  </cols>
  <sheetData>
    <row r="1" spans="1:9" ht="15" customHeight="1">
      <c r="A1" s="241" t="s">
        <v>505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242" t="s">
        <v>293</v>
      </c>
      <c r="B2" s="242"/>
      <c r="C2" s="242"/>
      <c r="D2" s="242"/>
      <c r="E2" s="242"/>
      <c r="F2" s="242"/>
      <c r="G2" s="242"/>
      <c r="H2" s="242"/>
      <c r="I2" s="242"/>
    </row>
    <row r="3" spans="1:9" ht="13.5" customHeight="1">
      <c r="A3" s="242" t="s">
        <v>167</v>
      </c>
      <c r="B3" s="242"/>
      <c r="C3" s="242"/>
      <c r="D3" s="242"/>
      <c r="E3" s="242"/>
      <c r="F3" s="242"/>
      <c r="G3" s="242"/>
      <c r="H3" s="242"/>
      <c r="I3" s="242"/>
    </row>
    <row r="4" spans="1:9" ht="13.5" customHeight="1">
      <c r="A4" s="238"/>
      <c r="B4" s="238"/>
      <c r="C4" s="238"/>
      <c r="D4" s="238"/>
      <c r="E4" s="238"/>
      <c r="F4" s="238"/>
      <c r="G4" s="238"/>
      <c r="H4" s="238"/>
      <c r="I4" s="238"/>
    </row>
    <row r="5" spans="1:9" ht="12.75">
      <c r="A5" s="238"/>
      <c r="B5" s="238"/>
      <c r="C5" s="238"/>
      <c r="D5" s="238"/>
      <c r="E5" s="238"/>
      <c r="F5" s="238"/>
      <c r="G5" s="238"/>
      <c r="H5" s="238"/>
      <c r="I5" s="238"/>
    </row>
    <row r="6" spans="1:9" ht="20.25">
      <c r="A6" s="237" t="s">
        <v>506</v>
      </c>
      <c r="B6" s="237"/>
      <c r="C6" s="237"/>
      <c r="D6" s="237"/>
      <c r="E6" s="237"/>
      <c r="F6" s="237"/>
      <c r="G6" s="237"/>
      <c r="H6" s="237"/>
      <c r="I6" s="237"/>
    </row>
    <row r="7" spans="1:9" ht="12.75" customHeight="1">
      <c r="A7" s="237"/>
      <c r="B7" s="237"/>
      <c r="C7" s="237"/>
      <c r="D7" s="237"/>
      <c r="E7" s="237"/>
      <c r="F7" s="237"/>
      <c r="G7" s="237"/>
      <c r="H7" s="237"/>
      <c r="I7" s="237"/>
    </row>
    <row r="8" spans="1:9" ht="12.75">
      <c r="A8" s="238"/>
      <c r="B8" s="238"/>
      <c r="C8" s="238"/>
      <c r="D8" s="238"/>
      <c r="E8" s="238"/>
      <c r="F8" s="238"/>
      <c r="G8" s="238"/>
      <c r="H8" s="238"/>
      <c r="I8" s="238"/>
    </row>
    <row r="9" spans="1:9" ht="15.75" customHeight="1">
      <c r="A9" s="65" t="s">
        <v>368</v>
      </c>
      <c r="B9" s="65" t="s">
        <v>507</v>
      </c>
      <c r="C9" s="65" t="s">
        <v>373</v>
      </c>
      <c r="D9" s="239" t="s">
        <v>374</v>
      </c>
      <c r="E9" s="239"/>
      <c r="F9" s="239"/>
      <c r="G9" s="240" t="s">
        <v>440</v>
      </c>
      <c r="H9" s="240"/>
      <c r="I9" s="240"/>
    </row>
    <row r="10" spans="1:9" ht="12.75">
      <c r="A10" s="234"/>
      <c r="B10" s="234"/>
      <c r="C10" s="234"/>
      <c r="D10" s="234"/>
      <c r="E10" s="234"/>
      <c r="F10" s="234"/>
      <c r="G10" s="234"/>
      <c r="H10" s="234"/>
      <c r="I10" s="234"/>
    </row>
    <row r="11" spans="1:9" ht="19.5" customHeight="1">
      <c r="A11" s="75" t="s">
        <v>369</v>
      </c>
      <c r="B11" s="75"/>
      <c r="C11" s="75"/>
      <c r="D11" s="232" t="s">
        <v>508</v>
      </c>
      <c r="E11" s="232"/>
      <c r="F11" s="232"/>
      <c r="I11" s="66">
        <f>SUM(H12:H22)</f>
        <v>745954</v>
      </c>
    </row>
    <row r="12" spans="2:8" ht="15.75" customHeight="1">
      <c r="B12" s="74" t="s">
        <v>775</v>
      </c>
      <c r="D12" s="213" t="s">
        <v>776</v>
      </c>
      <c r="E12" s="213"/>
      <c r="F12" s="213"/>
      <c r="H12" s="53">
        <f>SUM(G13:G17)</f>
        <v>607100</v>
      </c>
    </row>
    <row r="13" spans="3:7" ht="13.5" customHeight="1">
      <c r="C13" s="76" t="s">
        <v>509</v>
      </c>
      <c r="D13" s="231" t="s">
        <v>510</v>
      </c>
      <c r="E13" s="231"/>
      <c r="F13" s="231"/>
      <c r="G13" s="53">
        <f>Dochody!H13</f>
        <v>37000</v>
      </c>
    </row>
    <row r="14" spans="3:7" ht="14.25" customHeight="1">
      <c r="C14" s="76" t="s">
        <v>511</v>
      </c>
      <c r="D14" s="231" t="s">
        <v>512</v>
      </c>
      <c r="E14" s="231"/>
      <c r="F14" s="231"/>
      <c r="G14" s="53">
        <f>Dochody!H14</f>
        <v>100</v>
      </c>
    </row>
    <row r="15" spans="3:7" ht="14.25" customHeight="1">
      <c r="C15" s="76" t="s">
        <v>513</v>
      </c>
      <c r="D15" s="231" t="s">
        <v>514</v>
      </c>
      <c r="E15" s="231"/>
      <c r="F15" s="231"/>
      <c r="G15" s="53">
        <f>Dochody!H15</f>
        <v>120000</v>
      </c>
    </row>
    <row r="16" spans="3:7" ht="12.75">
      <c r="C16" s="76" t="s">
        <v>295</v>
      </c>
      <c r="D16" s="231" t="s">
        <v>297</v>
      </c>
      <c r="E16" s="231"/>
      <c r="F16" s="231"/>
      <c r="G16" s="53">
        <v>375000</v>
      </c>
    </row>
    <row r="17" spans="3:7" ht="12.75">
      <c r="C17" s="76" t="s">
        <v>296</v>
      </c>
      <c r="D17" s="231" t="s">
        <v>297</v>
      </c>
      <c r="E17" s="231"/>
      <c r="F17" s="231"/>
      <c r="G17" s="53">
        <v>75000</v>
      </c>
    </row>
    <row r="18" spans="4:6" ht="12.75">
      <c r="D18" s="231"/>
      <c r="E18" s="231"/>
      <c r="F18" s="231"/>
    </row>
    <row r="19" spans="2:8" ht="37.5" customHeight="1">
      <c r="B19" s="77" t="s">
        <v>230</v>
      </c>
      <c r="C19" s="78"/>
      <c r="D19" s="229" t="s">
        <v>41</v>
      </c>
      <c r="E19" s="229"/>
      <c r="F19" s="229"/>
      <c r="H19" s="53">
        <f>SUM(G20)</f>
        <v>137154</v>
      </c>
    </row>
    <row r="20" spans="3:7" ht="59.25" customHeight="1">
      <c r="C20" s="76" t="s">
        <v>515</v>
      </c>
      <c r="D20" s="229" t="s">
        <v>516</v>
      </c>
      <c r="E20" s="229"/>
      <c r="F20" s="229"/>
      <c r="G20" s="53">
        <f>Dochody!H17</f>
        <v>137154</v>
      </c>
    </row>
    <row r="21" spans="4:6" ht="14.25" customHeight="1">
      <c r="D21" s="231"/>
      <c r="E21" s="231"/>
      <c r="F21" s="231"/>
    </row>
    <row r="22" spans="2:8" ht="15" customHeight="1">
      <c r="B22" s="74" t="s">
        <v>812</v>
      </c>
      <c r="D22" s="230" t="s">
        <v>813</v>
      </c>
      <c r="E22" s="230"/>
      <c r="F22" s="230"/>
      <c r="H22" s="53">
        <f>SUM(G23)</f>
        <v>1700</v>
      </c>
    </row>
    <row r="23" spans="3:7" ht="64.5" customHeight="1">
      <c r="C23" s="78" t="s">
        <v>517</v>
      </c>
      <c r="D23" s="229" t="s">
        <v>518</v>
      </c>
      <c r="E23" s="229"/>
      <c r="F23" s="229"/>
      <c r="G23" s="53">
        <f>Dochody!H19</f>
        <v>1700</v>
      </c>
    </row>
    <row r="24" spans="3:6" ht="13.5" customHeight="1">
      <c r="C24" s="78"/>
      <c r="D24" s="227"/>
      <c r="E24" s="227"/>
      <c r="F24" s="227"/>
    </row>
    <row r="25" spans="3:6" ht="13.5" customHeight="1">
      <c r="C25" s="78"/>
      <c r="D25" s="227"/>
      <c r="E25" s="227"/>
      <c r="F25" s="227"/>
    </row>
    <row r="26" spans="1:9" ht="19.5" customHeight="1">
      <c r="A26" s="75" t="s">
        <v>187</v>
      </c>
      <c r="B26" s="75"/>
      <c r="C26" s="75"/>
      <c r="D26" s="232" t="s">
        <v>298</v>
      </c>
      <c r="E26" s="232"/>
      <c r="F26" s="232"/>
      <c r="I26" s="66">
        <f>SUM(H27:H28)</f>
        <v>3500</v>
      </c>
    </row>
    <row r="27" spans="2:8" ht="15.75" customHeight="1">
      <c r="B27" s="74" t="s">
        <v>194</v>
      </c>
      <c r="D27" s="213" t="s">
        <v>50</v>
      </c>
      <c r="E27" s="213"/>
      <c r="F27" s="213"/>
      <c r="H27" s="53">
        <f>SUM(G28:G31)</f>
        <v>3500</v>
      </c>
    </row>
    <row r="28" spans="3:7" ht="28.5" customHeight="1">
      <c r="C28" s="76" t="s">
        <v>582</v>
      </c>
      <c r="D28" s="233" t="s">
        <v>335</v>
      </c>
      <c r="E28" s="233"/>
      <c r="F28" s="233"/>
      <c r="G28" s="53">
        <f>Dochody!H27</f>
        <v>3500</v>
      </c>
    </row>
    <row r="29" spans="4:6" ht="15" customHeight="1">
      <c r="D29" s="231"/>
      <c r="E29" s="231"/>
      <c r="F29" s="231"/>
    </row>
    <row r="30" spans="4:6" ht="14.25" customHeight="1">
      <c r="D30" s="231"/>
      <c r="E30" s="231"/>
      <c r="F30" s="231"/>
    </row>
    <row r="31" spans="1:9" ht="19.5" customHeight="1">
      <c r="A31" s="75" t="s">
        <v>519</v>
      </c>
      <c r="B31" s="75"/>
      <c r="C31" s="79"/>
      <c r="D31" s="228" t="s">
        <v>520</v>
      </c>
      <c r="E31" s="228"/>
      <c r="F31" s="228"/>
      <c r="I31" s="66">
        <f>SUM(H32:H36)</f>
        <v>83254</v>
      </c>
    </row>
    <row r="32" spans="2:8" ht="26.25" customHeight="1">
      <c r="B32" s="74" t="s">
        <v>521</v>
      </c>
      <c r="D32" s="229" t="s">
        <v>522</v>
      </c>
      <c r="E32" s="230"/>
      <c r="F32" s="230"/>
      <c r="H32" s="53">
        <f>SUM(G33)</f>
        <v>10000</v>
      </c>
    </row>
    <row r="33" spans="3:7" ht="63" customHeight="1">
      <c r="C33" s="78" t="s">
        <v>517</v>
      </c>
      <c r="D33" s="229" t="s">
        <v>518</v>
      </c>
      <c r="E33" s="229"/>
      <c r="F33" s="229"/>
      <c r="G33" s="53">
        <f>Dochody!H36</f>
        <v>10000</v>
      </c>
    </row>
    <row r="34" spans="4:6" ht="15" customHeight="1">
      <c r="D34" s="231"/>
      <c r="E34" s="231"/>
      <c r="F34" s="231"/>
    </row>
    <row r="35" spans="2:8" ht="15.75" customHeight="1">
      <c r="B35" s="74" t="s">
        <v>523</v>
      </c>
      <c r="D35" s="213" t="s">
        <v>826</v>
      </c>
      <c r="E35" s="213"/>
      <c r="F35" s="213"/>
      <c r="H35" s="53">
        <f>SUM(G36:G39)</f>
        <v>73254</v>
      </c>
    </row>
    <row r="36" spans="3:7" ht="25.5" customHeight="1">
      <c r="C36" s="78" t="s">
        <v>524</v>
      </c>
      <c r="D36" s="214" t="s">
        <v>525</v>
      </c>
      <c r="E36" s="214"/>
      <c r="F36" s="214"/>
      <c r="G36" s="53">
        <f>Dochody!H40</f>
        <v>2201</v>
      </c>
    </row>
    <row r="37" spans="3:7" ht="64.5" customHeight="1">
      <c r="C37" s="76" t="s">
        <v>517</v>
      </c>
      <c r="D37" s="229" t="s">
        <v>518</v>
      </c>
      <c r="E37" s="229"/>
      <c r="F37" s="229"/>
      <c r="G37" s="53">
        <f>Dochody!H38+Dochody!H39</f>
        <v>17750</v>
      </c>
    </row>
    <row r="38" spans="3:7" ht="24.75" customHeight="1">
      <c r="C38" s="76" t="s">
        <v>526</v>
      </c>
      <c r="D38" s="214" t="s">
        <v>527</v>
      </c>
      <c r="E38" s="214"/>
      <c r="F38" s="214"/>
      <c r="G38" s="53">
        <f>Dochody!H41+Dochody!H42</f>
        <v>52803</v>
      </c>
    </row>
    <row r="39" spans="3:7" ht="15.75" customHeight="1">
      <c r="C39" s="76" t="s">
        <v>511</v>
      </c>
      <c r="D39" s="213" t="s">
        <v>512</v>
      </c>
      <c r="E39" s="213"/>
      <c r="F39" s="213"/>
      <c r="G39" s="53">
        <f>Dochody!H43</f>
        <v>500</v>
      </c>
    </row>
    <row r="40" spans="4:6" ht="14.25" customHeight="1">
      <c r="D40" s="215"/>
      <c r="E40" s="215"/>
      <c r="F40" s="215"/>
    </row>
    <row r="41" spans="4:6" ht="14.25" customHeight="1">
      <c r="D41" s="213"/>
      <c r="E41" s="213"/>
      <c r="F41" s="213"/>
    </row>
    <row r="42" spans="1:9" ht="19.5" customHeight="1">
      <c r="A42" s="75" t="s">
        <v>670</v>
      </c>
      <c r="B42" s="75"/>
      <c r="C42" s="79"/>
      <c r="D42" s="228" t="s">
        <v>336</v>
      </c>
      <c r="E42" s="228"/>
      <c r="F42" s="228"/>
      <c r="I42" s="66">
        <f>SUM(H43:H44)</f>
        <v>500</v>
      </c>
    </row>
    <row r="43" spans="2:8" ht="14.25" customHeight="1">
      <c r="B43" s="74" t="s">
        <v>337</v>
      </c>
      <c r="D43" s="229" t="s">
        <v>402</v>
      </c>
      <c r="E43" s="230"/>
      <c r="F43" s="230"/>
      <c r="H43" s="53">
        <f>G44</f>
        <v>500</v>
      </c>
    </row>
    <row r="44" spans="3:7" ht="56.25" customHeight="1">
      <c r="C44" s="76" t="s">
        <v>338</v>
      </c>
      <c r="D44" s="226" t="s">
        <v>339</v>
      </c>
      <c r="E44" s="226"/>
      <c r="F44" s="226"/>
      <c r="G44" s="53">
        <f>Dochody!H51</f>
        <v>500</v>
      </c>
    </row>
    <row r="45" spans="4:6" ht="14.25" customHeight="1">
      <c r="D45" s="227"/>
      <c r="E45" s="227"/>
      <c r="F45" s="227"/>
    </row>
    <row r="46" spans="4:6" ht="13.5" customHeight="1">
      <c r="D46" s="213"/>
      <c r="E46" s="213"/>
      <c r="F46" s="213"/>
    </row>
    <row r="47" spans="1:9" ht="18" customHeight="1">
      <c r="A47" s="75" t="s">
        <v>528</v>
      </c>
      <c r="B47" s="75"/>
      <c r="C47" s="79"/>
      <c r="D47" s="232" t="s">
        <v>529</v>
      </c>
      <c r="E47" s="232"/>
      <c r="F47" s="232"/>
      <c r="I47" s="66">
        <f>SUM(H48:H54)</f>
        <v>50725</v>
      </c>
    </row>
    <row r="48" spans="2:8" ht="14.25" customHeight="1">
      <c r="B48" s="74" t="s">
        <v>530</v>
      </c>
      <c r="D48" s="213" t="s">
        <v>531</v>
      </c>
      <c r="E48" s="213"/>
      <c r="F48" s="213"/>
      <c r="H48" s="80">
        <f>G49</f>
        <v>29100</v>
      </c>
    </row>
    <row r="49" spans="3:7" ht="56.25" customHeight="1">
      <c r="C49" s="76" t="s">
        <v>532</v>
      </c>
      <c r="D49" s="214" t="s">
        <v>533</v>
      </c>
      <c r="E49" s="214"/>
      <c r="F49" s="214"/>
      <c r="G49" s="53">
        <f>Dochody!H59</f>
        <v>29100</v>
      </c>
    </row>
    <row r="50" spans="4:6" ht="12.75">
      <c r="D50" s="215"/>
      <c r="E50" s="215"/>
      <c r="F50" s="215"/>
    </row>
    <row r="51" spans="2:8" ht="16.5" customHeight="1">
      <c r="B51" s="74" t="s">
        <v>534</v>
      </c>
      <c r="D51" s="213" t="s">
        <v>535</v>
      </c>
      <c r="E51" s="213"/>
      <c r="F51" s="213"/>
      <c r="H51" s="80">
        <f>SUM(G52:G55)</f>
        <v>21625</v>
      </c>
    </row>
    <row r="52" spans="3:7" ht="16.5" customHeight="1">
      <c r="C52" s="76" t="s">
        <v>509</v>
      </c>
      <c r="D52" s="213" t="s">
        <v>510</v>
      </c>
      <c r="E52" s="213"/>
      <c r="F52" s="213"/>
      <c r="G52" s="53">
        <f>Dochody!H61</f>
        <v>20000</v>
      </c>
    </row>
    <row r="53" spans="3:7" ht="25.5" customHeight="1">
      <c r="C53" s="76" t="s">
        <v>536</v>
      </c>
      <c r="D53" s="214" t="s">
        <v>537</v>
      </c>
      <c r="E53" s="214"/>
      <c r="F53" s="214"/>
      <c r="G53" s="53">
        <f>Dochody!H62</f>
        <v>400</v>
      </c>
    </row>
    <row r="54" spans="3:7" ht="14.25" customHeight="1">
      <c r="C54" s="76" t="s">
        <v>538</v>
      </c>
      <c r="D54" s="213" t="s">
        <v>539</v>
      </c>
      <c r="E54" s="213"/>
      <c r="F54" s="213"/>
      <c r="G54" s="53">
        <f>Dochody!H63</f>
        <v>600</v>
      </c>
    </row>
    <row r="55" spans="3:7" ht="50.25" customHeight="1">
      <c r="C55" s="76" t="s">
        <v>540</v>
      </c>
      <c r="D55" s="214" t="s">
        <v>541</v>
      </c>
      <c r="E55" s="214"/>
      <c r="F55" s="214"/>
      <c r="G55" s="53">
        <f>Dochody!H65</f>
        <v>625</v>
      </c>
    </row>
    <row r="56" spans="4:6" ht="15.75" customHeight="1">
      <c r="D56" s="215"/>
      <c r="E56" s="215"/>
      <c r="F56" s="215"/>
    </row>
    <row r="57" spans="4:6" ht="13.5" customHeight="1">
      <c r="D57" s="215"/>
      <c r="E57" s="215"/>
      <c r="F57" s="215"/>
    </row>
    <row r="58" spans="1:9" ht="60.75" customHeight="1">
      <c r="A58" s="81" t="s">
        <v>542</v>
      </c>
      <c r="B58" s="81"/>
      <c r="C58" s="82"/>
      <c r="D58" s="236" t="s">
        <v>543</v>
      </c>
      <c r="E58" s="236"/>
      <c r="F58" s="236"/>
      <c r="I58" s="66">
        <f>SUM(H59:H60)</f>
        <v>399</v>
      </c>
    </row>
    <row r="59" spans="2:8" ht="24.75" customHeight="1">
      <c r="B59" s="74" t="s">
        <v>544</v>
      </c>
      <c r="D59" s="214" t="s">
        <v>545</v>
      </c>
      <c r="E59" s="213"/>
      <c r="F59" s="213"/>
      <c r="H59" s="80">
        <f>SUM(G60)</f>
        <v>399</v>
      </c>
    </row>
    <row r="60" spans="3:7" ht="50.25" customHeight="1">
      <c r="C60" s="76" t="s">
        <v>532</v>
      </c>
      <c r="D60" s="214" t="s">
        <v>533</v>
      </c>
      <c r="E60" s="214"/>
      <c r="F60" s="214"/>
      <c r="G60" s="53">
        <f>Dochody!H76</f>
        <v>399</v>
      </c>
    </row>
    <row r="61" spans="4:6" ht="14.25" customHeight="1">
      <c r="D61" s="215"/>
      <c r="E61" s="215"/>
      <c r="F61" s="215"/>
    </row>
    <row r="62" spans="4:6" ht="15" customHeight="1">
      <c r="D62" s="215"/>
      <c r="E62" s="215"/>
      <c r="F62" s="215"/>
    </row>
    <row r="63" spans="1:9" ht="66.75" customHeight="1">
      <c r="A63" s="81" t="s">
        <v>546</v>
      </c>
      <c r="B63" s="77"/>
      <c r="C63" s="78"/>
      <c r="D63" s="236" t="s">
        <v>547</v>
      </c>
      <c r="E63" s="236"/>
      <c r="F63" s="236"/>
      <c r="I63" s="66">
        <f>SUM(H64:H91)</f>
        <v>1538127</v>
      </c>
    </row>
    <row r="64" spans="2:8" ht="24.75" customHeight="1">
      <c r="B64" s="77" t="s">
        <v>548</v>
      </c>
      <c r="C64" s="78"/>
      <c r="D64" s="214" t="s">
        <v>549</v>
      </c>
      <c r="E64" s="214"/>
      <c r="F64" s="214"/>
      <c r="H64" s="80">
        <f>SUM(G65)</f>
        <v>3000</v>
      </c>
    </row>
    <row r="65" spans="3:7" ht="40.5" customHeight="1">
      <c r="C65" s="76" t="s">
        <v>550</v>
      </c>
      <c r="D65" s="214" t="s">
        <v>551</v>
      </c>
      <c r="E65" s="213"/>
      <c r="F65" s="213"/>
      <c r="G65" s="53">
        <f>Dochody!H92</f>
        <v>3000</v>
      </c>
    </row>
    <row r="66" spans="4:6" ht="12.75">
      <c r="D66" s="215"/>
      <c r="E66" s="215"/>
      <c r="F66" s="215"/>
    </row>
    <row r="67" spans="2:8" ht="51.75" customHeight="1">
      <c r="B67" s="74" t="s">
        <v>552</v>
      </c>
      <c r="D67" s="214" t="s">
        <v>553</v>
      </c>
      <c r="E67" s="213"/>
      <c r="F67" s="213"/>
      <c r="H67" s="80">
        <f>SUM(G68:G70)</f>
        <v>439670</v>
      </c>
    </row>
    <row r="68" spans="3:7" ht="14.25" customHeight="1">
      <c r="C68" s="76" t="s">
        <v>554</v>
      </c>
      <c r="D68" s="231" t="s">
        <v>555</v>
      </c>
      <c r="E68" s="231"/>
      <c r="F68" s="231"/>
      <c r="G68" s="53">
        <f>Dochody!H94</f>
        <v>206585</v>
      </c>
    </row>
    <row r="69" spans="3:7" ht="14.25" customHeight="1">
      <c r="C69" s="76" t="s">
        <v>556</v>
      </c>
      <c r="D69" s="213" t="s">
        <v>557</v>
      </c>
      <c r="E69" s="213"/>
      <c r="F69" s="213"/>
      <c r="G69" s="53">
        <f>Dochody!H95</f>
        <v>1112</v>
      </c>
    </row>
    <row r="70" spans="3:7" ht="14.25" customHeight="1">
      <c r="C70" s="76" t="s">
        <v>558</v>
      </c>
      <c r="D70" s="231" t="s">
        <v>559</v>
      </c>
      <c r="E70" s="231"/>
      <c r="F70" s="231"/>
      <c r="G70" s="53">
        <f>Dochody!H96</f>
        <v>231973</v>
      </c>
    </row>
    <row r="71" spans="4:6" ht="14.25" customHeight="1">
      <c r="D71" s="231"/>
      <c r="E71" s="231"/>
      <c r="F71" s="231"/>
    </row>
    <row r="72" spans="2:8" ht="51" customHeight="1">
      <c r="B72" s="74" t="s">
        <v>560</v>
      </c>
      <c r="D72" s="233" t="s">
        <v>561</v>
      </c>
      <c r="E72" s="231"/>
      <c r="F72" s="231"/>
      <c r="H72" s="80">
        <f>SUM(G73:G83)</f>
        <v>506620</v>
      </c>
    </row>
    <row r="73" spans="3:7" ht="15" customHeight="1">
      <c r="C73" s="76" t="s">
        <v>554</v>
      </c>
      <c r="D73" s="231" t="s">
        <v>555</v>
      </c>
      <c r="E73" s="231"/>
      <c r="F73" s="231"/>
      <c r="G73" s="53">
        <f>Dochody!H99</f>
        <v>375230</v>
      </c>
    </row>
    <row r="74" spans="3:7" ht="13.5" customHeight="1">
      <c r="C74" s="76" t="s">
        <v>556</v>
      </c>
      <c r="D74" s="213" t="s">
        <v>557</v>
      </c>
      <c r="E74" s="213"/>
      <c r="F74" s="213"/>
      <c r="G74" s="53">
        <f>Dochody!H100</f>
        <v>23470</v>
      </c>
    </row>
    <row r="75" spans="3:7" ht="13.5" customHeight="1">
      <c r="C75" s="76" t="s">
        <v>558</v>
      </c>
      <c r="D75" s="231" t="s">
        <v>559</v>
      </c>
      <c r="E75" s="231"/>
      <c r="F75" s="231"/>
      <c r="G75" s="53">
        <f>Dochody!H101</f>
        <v>9120</v>
      </c>
    </row>
    <row r="76" spans="3:7" ht="13.5" customHeight="1">
      <c r="C76" s="76" t="s">
        <v>562</v>
      </c>
      <c r="D76" s="231" t="s">
        <v>563</v>
      </c>
      <c r="E76" s="231"/>
      <c r="F76" s="231"/>
      <c r="G76" s="53">
        <f>Dochody!H102</f>
        <v>9000</v>
      </c>
    </row>
    <row r="77" spans="3:7" ht="14.25" customHeight="1">
      <c r="C77" s="76" t="s">
        <v>564</v>
      </c>
      <c r="D77" s="231" t="s">
        <v>565</v>
      </c>
      <c r="E77" s="231"/>
      <c r="F77" s="231"/>
      <c r="G77" s="53">
        <f>Dochody!H103</f>
        <v>1300</v>
      </c>
    </row>
    <row r="78" spans="3:7" ht="13.5" customHeight="1">
      <c r="C78" s="76" t="s">
        <v>566</v>
      </c>
      <c r="D78" s="231" t="s">
        <v>567</v>
      </c>
      <c r="E78" s="231"/>
      <c r="F78" s="231"/>
      <c r="G78" s="53">
        <f>Dochody!H104</f>
        <v>500</v>
      </c>
    </row>
    <row r="79" spans="3:7" ht="14.25" customHeight="1">
      <c r="C79" s="76" t="s">
        <v>568</v>
      </c>
      <c r="D79" s="230" t="s">
        <v>569</v>
      </c>
      <c r="E79" s="230"/>
      <c r="F79" s="230"/>
      <c r="G79" s="53">
        <f>Dochody!H105</f>
        <v>10000</v>
      </c>
    </row>
    <row r="80" spans="3:7" ht="14.25" customHeight="1">
      <c r="C80" s="76" t="s">
        <v>570</v>
      </c>
      <c r="D80" s="230" t="s">
        <v>571</v>
      </c>
      <c r="E80" s="230"/>
      <c r="F80" s="230"/>
      <c r="G80" s="53">
        <f>Dochody!H106</f>
        <v>7000</v>
      </c>
    </row>
    <row r="81" spans="3:7" ht="14.25" customHeight="1">
      <c r="C81" s="76" t="s">
        <v>572</v>
      </c>
      <c r="D81" s="230" t="s">
        <v>573</v>
      </c>
      <c r="E81" s="230"/>
      <c r="F81" s="230"/>
      <c r="G81" s="53">
        <f>Dochody!H107</f>
        <v>37000</v>
      </c>
    </row>
    <row r="82" spans="3:7" ht="26.25" customHeight="1">
      <c r="C82" s="78" t="s">
        <v>574</v>
      </c>
      <c r="D82" s="229" t="s">
        <v>575</v>
      </c>
      <c r="E82" s="229"/>
      <c r="F82" s="229"/>
      <c r="G82" s="53">
        <f>Dochody!H109</f>
        <v>5000</v>
      </c>
    </row>
    <row r="83" spans="3:7" ht="28.5" customHeight="1">
      <c r="C83" s="78" t="s">
        <v>340</v>
      </c>
      <c r="D83" s="233" t="s">
        <v>341</v>
      </c>
      <c r="E83" s="233"/>
      <c r="F83" s="233"/>
      <c r="G83" s="53">
        <f>Dochody!H108</f>
        <v>29000</v>
      </c>
    </row>
    <row r="84" spans="4:6" ht="14.25" customHeight="1">
      <c r="D84" s="231"/>
      <c r="E84" s="231"/>
      <c r="F84" s="231"/>
    </row>
    <row r="85" spans="2:8" ht="39" customHeight="1">
      <c r="B85" s="74" t="s">
        <v>576</v>
      </c>
      <c r="D85" s="229" t="s">
        <v>577</v>
      </c>
      <c r="E85" s="229"/>
      <c r="F85" s="229"/>
      <c r="H85" s="80">
        <f>SUM(G86:G88)</f>
        <v>85000</v>
      </c>
    </row>
    <row r="86" spans="3:7" ht="14.25" customHeight="1">
      <c r="C86" s="76" t="s">
        <v>578</v>
      </c>
      <c r="D86" s="229" t="s">
        <v>579</v>
      </c>
      <c r="E86" s="229"/>
      <c r="F86" s="229"/>
      <c r="G86" s="53">
        <f>Dochody!H113</f>
        <v>8000</v>
      </c>
    </row>
    <row r="87" spans="3:7" ht="25.5" customHeight="1">
      <c r="C87" s="76" t="s">
        <v>580</v>
      </c>
      <c r="D87" s="229" t="s">
        <v>581</v>
      </c>
      <c r="E87" s="229"/>
      <c r="F87" s="229"/>
      <c r="G87" s="53">
        <f>Dochody!H114</f>
        <v>55000</v>
      </c>
    </row>
    <row r="88" spans="3:7" ht="39.75" customHeight="1">
      <c r="C88" s="78" t="s">
        <v>582</v>
      </c>
      <c r="D88" s="233" t="s">
        <v>583</v>
      </c>
      <c r="E88" s="231"/>
      <c r="F88" s="231"/>
      <c r="G88" s="53">
        <f>Dochody!H115+Dochody!H116</f>
        <v>22000</v>
      </c>
    </row>
    <row r="89" spans="4:6" ht="15" customHeight="1">
      <c r="D89" s="231"/>
      <c r="E89" s="231"/>
      <c r="F89" s="231"/>
    </row>
    <row r="90" spans="2:8" ht="25.5" customHeight="1">
      <c r="B90" s="74" t="s">
        <v>584</v>
      </c>
      <c r="D90" s="233" t="s">
        <v>585</v>
      </c>
      <c r="E90" s="233"/>
      <c r="F90" s="233"/>
      <c r="H90" s="80">
        <f>SUM(G91:G92)</f>
        <v>503837</v>
      </c>
    </row>
    <row r="91" spans="3:7" ht="12.75">
      <c r="C91" s="76" t="s">
        <v>586</v>
      </c>
      <c r="D91" s="214" t="s">
        <v>587</v>
      </c>
      <c r="E91" s="214"/>
      <c r="F91" s="214"/>
      <c r="G91" s="53">
        <f>Dochody!H119</f>
        <v>493837</v>
      </c>
    </row>
    <row r="92" spans="3:7" ht="12.75">
      <c r="C92" s="76" t="s">
        <v>588</v>
      </c>
      <c r="D92" s="214" t="s">
        <v>589</v>
      </c>
      <c r="E92" s="214"/>
      <c r="F92" s="214"/>
      <c r="G92" s="53">
        <f>Dochody!H120</f>
        <v>10000</v>
      </c>
    </row>
    <row r="93" spans="4:6" ht="12.75">
      <c r="D93" s="214"/>
      <c r="E93" s="214"/>
      <c r="F93" s="214"/>
    </row>
    <row r="94" spans="4:6" ht="12.75">
      <c r="D94" s="214"/>
      <c r="E94" s="214"/>
      <c r="F94" s="214"/>
    </row>
    <row r="95" spans="1:9" ht="19.5" customHeight="1">
      <c r="A95" s="75" t="s">
        <v>188</v>
      </c>
      <c r="B95" s="75"/>
      <c r="C95" s="79"/>
      <c r="D95" s="235" t="s">
        <v>590</v>
      </c>
      <c r="E95" s="235"/>
      <c r="F95" s="235"/>
      <c r="I95" s="66">
        <f>SUM(H96:H103)</f>
        <v>1913394</v>
      </c>
    </row>
    <row r="96" spans="2:8" ht="26.25" customHeight="1">
      <c r="B96" s="74" t="s">
        <v>591</v>
      </c>
      <c r="D96" s="214" t="s">
        <v>592</v>
      </c>
      <c r="E96" s="214"/>
      <c r="F96" s="214"/>
      <c r="H96" s="80">
        <f>SUM(G97:G98)</f>
        <v>1329449</v>
      </c>
    </row>
    <row r="97" spans="3:7" ht="16.5" customHeight="1">
      <c r="C97" s="76" t="s">
        <v>593</v>
      </c>
      <c r="D97" s="214" t="s">
        <v>594</v>
      </c>
      <c r="E97" s="214"/>
      <c r="F97" s="214"/>
      <c r="G97" s="53">
        <f>Dochody!H129</f>
        <v>1329449</v>
      </c>
    </row>
    <row r="98" spans="4:6" ht="12.75">
      <c r="D98" s="214"/>
      <c r="E98" s="214"/>
      <c r="F98" s="214"/>
    </row>
    <row r="99" spans="2:8" ht="24.75" customHeight="1">
      <c r="B99" s="74" t="s">
        <v>595</v>
      </c>
      <c r="D99" s="214" t="s">
        <v>596</v>
      </c>
      <c r="E99" s="214"/>
      <c r="F99" s="214"/>
      <c r="H99" s="80">
        <f>SUM(G100:G101)</f>
        <v>573945</v>
      </c>
    </row>
    <row r="100" spans="3:7" ht="15.75" customHeight="1">
      <c r="C100" s="76" t="s">
        <v>593</v>
      </c>
      <c r="D100" s="214" t="s">
        <v>594</v>
      </c>
      <c r="E100" s="214"/>
      <c r="F100" s="214"/>
      <c r="G100" s="53">
        <f>Dochody!H131</f>
        <v>573945</v>
      </c>
    </row>
    <row r="101" spans="4:6" ht="12.75">
      <c r="D101" s="214"/>
      <c r="E101" s="214"/>
      <c r="F101" s="214"/>
    </row>
    <row r="102" spans="2:8" ht="15" customHeight="1">
      <c r="B102" s="74" t="s">
        <v>597</v>
      </c>
      <c r="D102" s="214" t="s">
        <v>598</v>
      </c>
      <c r="E102" s="214"/>
      <c r="F102" s="214"/>
      <c r="H102" s="80">
        <f>SUM(G103:G104)</f>
        <v>10000</v>
      </c>
    </row>
    <row r="103" spans="3:7" ht="14.25" customHeight="1">
      <c r="C103" s="76" t="s">
        <v>511</v>
      </c>
      <c r="D103" s="214" t="s">
        <v>599</v>
      </c>
      <c r="E103" s="214"/>
      <c r="F103" s="214"/>
      <c r="G103" s="53">
        <f>Dochody!H135</f>
        <v>10000</v>
      </c>
    </row>
    <row r="104" spans="4:6" ht="12.75">
      <c r="D104" s="214"/>
      <c r="E104" s="214"/>
      <c r="F104" s="214"/>
    </row>
    <row r="105" spans="4:6" ht="12.75">
      <c r="D105" s="214"/>
      <c r="E105" s="214"/>
      <c r="F105" s="214"/>
    </row>
    <row r="106" spans="1:9" ht="16.5" customHeight="1">
      <c r="A106" s="75" t="s">
        <v>51</v>
      </c>
      <c r="B106" s="75"/>
      <c r="C106" s="79"/>
      <c r="D106" s="235" t="s">
        <v>600</v>
      </c>
      <c r="E106" s="235"/>
      <c r="F106" s="235"/>
      <c r="I106" s="66">
        <f>SUM(H107:H108)</f>
        <v>300</v>
      </c>
    </row>
    <row r="107" spans="2:8" ht="14.25" customHeight="1">
      <c r="B107" s="74" t="s">
        <v>601</v>
      </c>
      <c r="D107" s="214" t="s">
        <v>25</v>
      </c>
      <c r="E107" s="214"/>
      <c r="F107" s="214"/>
      <c r="H107" s="80">
        <f>SUM(G108:G109)</f>
        <v>300</v>
      </c>
    </row>
    <row r="108" spans="3:7" ht="14.25" customHeight="1">
      <c r="C108" s="76" t="s">
        <v>509</v>
      </c>
      <c r="D108" s="214" t="s">
        <v>602</v>
      </c>
      <c r="E108" s="214"/>
      <c r="F108" s="214"/>
      <c r="G108" s="53">
        <f>Dochody!H143</f>
        <v>300</v>
      </c>
    </row>
    <row r="109" spans="4:6" ht="12.75">
      <c r="D109" s="214"/>
      <c r="E109" s="214"/>
      <c r="F109" s="214"/>
    </row>
    <row r="110" spans="4:6" ht="14.25" customHeight="1">
      <c r="D110" s="214"/>
      <c r="E110" s="214"/>
      <c r="F110" s="214"/>
    </row>
    <row r="111" spans="1:9" ht="18.75" customHeight="1">
      <c r="A111" s="75" t="s">
        <v>603</v>
      </c>
      <c r="B111" s="75"/>
      <c r="C111" s="79"/>
      <c r="D111" s="235" t="s">
        <v>631</v>
      </c>
      <c r="E111" s="243"/>
      <c r="F111" s="243"/>
      <c r="I111" s="66">
        <f>SUM(H112:H132)</f>
        <v>1149866</v>
      </c>
    </row>
    <row r="112" spans="2:8" ht="15" customHeight="1">
      <c r="B112" s="74" t="s">
        <v>604</v>
      </c>
      <c r="D112" s="214" t="s">
        <v>605</v>
      </c>
      <c r="E112" s="214"/>
      <c r="F112" s="214"/>
      <c r="H112" s="80">
        <f>SUM(G113:G114)</f>
        <v>144000</v>
      </c>
    </row>
    <row r="113" spans="3:7" ht="50.25" customHeight="1">
      <c r="C113" s="76" t="s">
        <v>532</v>
      </c>
      <c r="D113" s="214" t="s">
        <v>533</v>
      </c>
      <c r="E113" s="214"/>
      <c r="F113" s="214"/>
      <c r="G113" s="53">
        <f>Dochody!H151</f>
        <v>144000</v>
      </c>
    </row>
    <row r="114" spans="4:6" ht="14.25" customHeight="1">
      <c r="D114" s="214"/>
      <c r="E114" s="214"/>
      <c r="F114" s="214"/>
    </row>
    <row r="115" spans="2:8" ht="42" customHeight="1">
      <c r="B115" s="74" t="s">
        <v>606</v>
      </c>
      <c r="D115" s="214" t="s">
        <v>607</v>
      </c>
      <c r="E115" s="214"/>
      <c r="F115" s="214"/>
      <c r="H115" s="80">
        <f>SUM(G116:G117)</f>
        <v>890200</v>
      </c>
    </row>
    <row r="116" spans="3:7" ht="51.75" customHeight="1">
      <c r="C116" s="76" t="s">
        <v>532</v>
      </c>
      <c r="D116" s="214" t="s">
        <v>533</v>
      </c>
      <c r="E116" s="214"/>
      <c r="F116" s="214"/>
      <c r="G116" s="53">
        <f>Dochody!H153</f>
        <v>890200</v>
      </c>
    </row>
    <row r="117" spans="4:6" ht="16.5" customHeight="1">
      <c r="D117" s="214"/>
      <c r="E117" s="214"/>
      <c r="F117" s="214"/>
    </row>
    <row r="118" spans="2:8" ht="52.5" customHeight="1">
      <c r="B118" s="74" t="s">
        <v>608</v>
      </c>
      <c r="D118" s="214" t="s">
        <v>609</v>
      </c>
      <c r="E118" s="214"/>
      <c r="F118" s="214"/>
      <c r="H118" s="80">
        <f>SUM(G119:G120)</f>
        <v>6980</v>
      </c>
    </row>
    <row r="119" spans="3:7" ht="50.25" customHeight="1">
      <c r="C119" s="76" t="s">
        <v>532</v>
      </c>
      <c r="D119" s="214" t="s">
        <v>533</v>
      </c>
      <c r="E119" s="214"/>
      <c r="F119" s="214"/>
      <c r="G119" s="53">
        <f>Dochody!H155</f>
        <v>6980</v>
      </c>
    </row>
    <row r="120" spans="4:6" ht="14.25" customHeight="1">
      <c r="D120" s="214"/>
      <c r="E120" s="214"/>
      <c r="F120" s="214"/>
    </row>
    <row r="121" spans="2:8" ht="26.25" customHeight="1">
      <c r="B121" s="74" t="s">
        <v>610</v>
      </c>
      <c r="D121" s="214" t="s">
        <v>611</v>
      </c>
      <c r="E121" s="214"/>
      <c r="F121" s="214"/>
      <c r="H121" s="80">
        <f>SUM(G122:G123)</f>
        <v>65400</v>
      </c>
    </row>
    <row r="122" spans="3:7" ht="50.25" customHeight="1">
      <c r="C122" s="76" t="s">
        <v>532</v>
      </c>
      <c r="D122" s="214" t="s">
        <v>533</v>
      </c>
      <c r="E122" s="214"/>
      <c r="F122" s="214"/>
      <c r="G122" s="53">
        <f>Dochody!H159</f>
        <v>39000</v>
      </c>
    </row>
    <row r="123" spans="3:7" ht="27" customHeight="1">
      <c r="C123" s="76" t="s">
        <v>612</v>
      </c>
      <c r="D123" s="214" t="s">
        <v>613</v>
      </c>
      <c r="E123" s="214"/>
      <c r="F123" s="214"/>
      <c r="G123" s="53">
        <f>Dochody!H160</f>
        <v>26400</v>
      </c>
    </row>
    <row r="124" spans="4:6" ht="15" customHeight="1">
      <c r="D124" s="214"/>
      <c r="E124" s="214"/>
      <c r="F124" s="214"/>
    </row>
    <row r="125" spans="2:8" ht="15.75" customHeight="1">
      <c r="B125" s="74" t="s">
        <v>614</v>
      </c>
      <c r="D125" s="214" t="s">
        <v>615</v>
      </c>
      <c r="E125" s="214"/>
      <c r="F125" s="214"/>
      <c r="H125" s="80">
        <f>SUM(G126:G127)</f>
        <v>25586</v>
      </c>
    </row>
    <row r="126" spans="3:7" ht="27" customHeight="1">
      <c r="C126" s="76" t="s">
        <v>612</v>
      </c>
      <c r="D126" s="214" t="s">
        <v>613</v>
      </c>
      <c r="E126" s="214"/>
      <c r="F126" s="214"/>
      <c r="G126" s="53">
        <f>Dochody!H162</f>
        <v>25586</v>
      </c>
    </row>
    <row r="127" spans="4:6" ht="12.75">
      <c r="D127" s="231"/>
      <c r="E127" s="231"/>
      <c r="F127" s="231"/>
    </row>
    <row r="128" spans="2:8" ht="16.5" customHeight="1">
      <c r="B128" s="74" t="s">
        <v>616</v>
      </c>
      <c r="D128" s="226" t="s">
        <v>617</v>
      </c>
      <c r="E128" s="226"/>
      <c r="F128" s="226"/>
      <c r="H128" s="80">
        <f>SUM(G129:G130)</f>
        <v>8700</v>
      </c>
    </row>
    <row r="129" spans="3:7" ht="14.25" customHeight="1">
      <c r="C129" s="76" t="s">
        <v>509</v>
      </c>
      <c r="D129" s="226" t="s">
        <v>602</v>
      </c>
      <c r="E129" s="226"/>
      <c r="F129" s="226"/>
      <c r="G129" s="53">
        <f>Dochody!H164</f>
        <v>8700</v>
      </c>
    </row>
    <row r="130" spans="4:6" ht="14.25" customHeight="1">
      <c r="D130" s="231"/>
      <c r="E130" s="231"/>
      <c r="F130" s="231"/>
    </row>
    <row r="131" spans="2:8" ht="17.25" customHeight="1">
      <c r="B131" s="74" t="s">
        <v>618</v>
      </c>
      <c r="D131" s="226" t="s">
        <v>191</v>
      </c>
      <c r="E131" s="226"/>
      <c r="F131" s="226"/>
      <c r="H131" s="80">
        <f>SUM(G132:G133)</f>
        <v>9000</v>
      </c>
    </row>
    <row r="132" spans="3:7" ht="27.75" customHeight="1">
      <c r="C132" s="76" t="s">
        <v>612</v>
      </c>
      <c r="D132" s="214" t="s">
        <v>613</v>
      </c>
      <c r="E132" s="214"/>
      <c r="F132" s="214"/>
      <c r="G132" s="53">
        <f>Dochody!H166</f>
        <v>9000</v>
      </c>
    </row>
    <row r="133" spans="4:6" ht="12.75">
      <c r="D133" s="231"/>
      <c r="E133" s="231"/>
      <c r="F133" s="231"/>
    </row>
    <row r="134" spans="4:6" ht="13.5" customHeight="1">
      <c r="D134" s="231"/>
      <c r="E134" s="231"/>
      <c r="F134" s="231"/>
    </row>
    <row r="135" spans="1:9" ht="31.5" customHeight="1">
      <c r="A135" s="75" t="s">
        <v>619</v>
      </c>
      <c r="B135" s="75"/>
      <c r="C135" s="79"/>
      <c r="D135" s="244" t="s">
        <v>620</v>
      </c>
      <c r="E135" s="244"/>
      <c r="F135" s="244"/>
      <c r="I135" s="66">
        <f>SUM(H136:H137)</f>
        <v>30000</v>
      </c>
    </row>
    <row r="136" spans="2:8" ht="17.25" customHeight="1">
      <c r="B136" s="74" t="s">
        <v>621</v>
      </c>
      <c r="D136" s="230" t="s">
        <v>762</v>
      </c>
      <c r="E136" s="230"/>
      <c r="F136" s="230"/>
      <c r="H136" s="80">
        <f>SUM(G137:G138)</f>
        <v>30000</v>
      </c>
    </row>
    <row r="137" spans="3:7" ht="15.75" customHeight="1">
      <c r="C137" s="76" t="s">
        <v>509</v>
      </c>
      <c r="D137" s="230" t="s">
        <v>602</v>
      </c>
      <c r="E137" s="230"/>
      <c r="F137" s="230"/>
      <c r="G137" s="53">
        <f>Dochody!H176</f>
        <v>30000</v>
      </c>
    </row>
    <row r="138" spans="4:6" ht="15" customHeight="1">
      <c r="D138" s="231"/>
      <c r="E138" s="231"/>
      <c r="F138" s="231"/>
    </row>
    <row r="139" spans="4:6" ht="14.25" customHeight="1">
      <c r="D139" s="231"/>
      <c r="E139" s="231"/>
      <c r="F139" s="231"/>
    </row>
    <row r="140" spans="1:9" ht="29.25" customHeight="1">
      <c r="A140" s="75" t="s">
        <v>189</v>
      </c>
      <c r="B140" s="75"/>
      <c r="C140" s="79"/>
      <c r="D140" s="245" t="s">
        <v>622</v>
      </c>
      <c r="E140" s="245"/>
      <c r="F140" s="245"/>
      <c r="I140" s="66">
        <f>SUM(H141:H147)</f>
        <v>64800</v>
      </c>
    </row>
    <row r="141" spans="2:8" ht="17.25" customHeight="1">
      <c r="B141" s="74" t="s">
        <v>623</v>
      </c>
      <c r="D141" s="231" t="s">
        <v>624</v>
      </c>
      <c r="E141" s="231"/>
      <c r="F141" s="231"/>
      <c r="H141" s="80">
        <f>SUM(G142:G143)</f>
        <v>60000</v>
      </c>
    </row>
    <row r="142" spans="3:7" ht="16.5" customHeight="1">
      <c r="C142" s="76" t="s">
        <v>509</v>
      </c>
      <c r="D142" s="231" t="s">
        <v>602</v>
      </c>
      <c r="E142" s="231"/>
      <c r="F142" s="231"/>
      <c r="G142" s="53">
        <f>Dochody!H185</f>
        <v>60000</v>
      </c>
    </row>
    <row r="143" spans="4:6" ht="12.75">
      <c r="D143" s="231"/>
      <c r="E143" s="231"/>
      <c r="F143" s="231"/>
    </row>
    <row r="144" spans="2:8" ht="16.5" customHeight="1">
      <c r="B144" s="74" t="s">
        <v>625</v>
      </c>
      <c r="D144" s="231" t="s">
        <v>458</v>
      </c>
      <c r="E144" s="231"/>
      <c r="F144" s="231"/>
      <c r="H144" s="80">
        <f>SUM(G145:G145)</f>
        <v>1800</v>
      </c>
    </row>
    <row r="145" spans="3:7" ht="13.5" customHeight="1">
      <c r="C145" s="76" t="s">
        <v>509</v>
      </c>
      <c r="D145" s="231" t="s">
        <v>602</v>
      </c>
      <c r="E145" s="231"/>
      <c r="F145" s="231"/>
      <c r="G145" s="53">
        <f>Dochody!H187</f>
        <v>1800</v>
      </c>
    </row>
    <row r="146" spans="4:6" ht="14.25" customHeight="1">
      <c r="D146" s="231"/>
      <c r="E146" s="231"/>
      <c r="F146" s="231"/>
    </row>
    <row r="147" spans="2:8" ht="26.25" customHeight="1">
      <c r="B147" s="74" t="s">
        <v>627</v>
      </c>
      <c r="D147" s="233" t="s">
        <v>628</v>
      </c>
      <c r="E147" s="233"/>
      <c r="F147" s="233"/>
      <c r="H147" s="80">
        <f>SUM(G148:G148)</f>
        <v>3000</v>
      </c>
    </row>
    <row r="148" spans="3:7" ht="13.5" customHeight="1">
      <c r="C148" s="76" t="s">
        <v>629</v>
      </c>
      <c r="D148" s="231" t="s">
        <v>630</v>
      </c>
      <c r="E148" s="231"/>
      <c r="F148" s="231"/>
      <c r="G148" s="53">
        <f>Dochody!H189</f>
        <v>3000</v>
      </c>
    </row>
    <row r="149" spans="1:6" ht="15" customHeight="1">
      <c r="A149" s="234"/>
      <c r="B149" s="234"/>
      <c r="C149" s="234"/>
      <c r="D149" s="234"/>
      <c r="E149" s="234"/>
      <c r="F149" s="234"/>
    </row>
    <row r="150" spans="1:6" ht="14.25" customHeight="1">
      <c r="A150" s="234"/>
      <c r="B150" s="234"/>
      <c r="C150" s="234"/>
      <c r="D150" s="234"/>
      <c r="E150" s="234"/>
      <c r="F150" s="234"/>
    </row>
    <row r="151" spans="1:9" ht="17.25" customHeight="1">
      <c r="A151" s="246" t="s">
        <v>769</v>
      </c>
      <c r="B151" s="246"/>
      <c r="C151" s="246"/>
      <c r="D151" s="246"/>
      <c r="E151" s="246"/>
      <c r="F151" s="246"/>
      <c r="I151" s="66">
        <f>SUM(I11:I140)</f>
        <v>5580819</v>
      </c>
    </row>
    <row r="152" spans="1:9" ht="12.75">
      <c r="A152" s="234"/>
      <c r="B152" s="234"/>
      <c r="C152" s="234"/>
      <c r="D152" s="234"/>
      <c r="E152" s="234"/>
      <c r="F152" s="234"/>
      <c r="G152" s="234"/>
      <c r="H152" s="234"/>
      <c r="I152" s="234"/>
    </row>
    <row r="153" spans="1:9" ht="12.75">
      <c r="A153" s="234"/>
      <c r="B153" s="234"/>
      <c r="C153" s="234"/>
      <c r="D153" s="234"/>
      <c r="E153" s="234"/>
      <c r="F153" s="234"/>
      <c r="G153" s="234"/>
      <c r="H153" s="234"/>
      <c r="I153" s="234"/>
    </row>
    <row r="154" spans="1:9" ht="12.75">
      <c r="A154" s="234"/>
      <c r="B154" s="234"/>
      <c r="C154" s="234"/>
      <c r="D154" s="234"/>
      <c r="E154" s="234"/>
      <c r="F154" s="234"/>
      <c r="G154" s="234"/>
      <c r="H154" s="234"/>
      <c r="I154" s="234"/>
    </row>
    <row r="155" spans="1:9" ht="12.75">
      <c r="A155" s="234"/>
      <c r="B155" s="234"/>
      <c r="C155" s="234"/>
      <c r="D155" s="234"/>
      <c r="E155" s="234"/>
      <c r="F155" s="234"/>
      <c r="G155" s="234"/>
      <c r="H155" s="234"/>
      <c r="I155" s="234"/>
    </row>
    <row r="156" spans="1:9" ht="12.75">
      <c r="A156" s="234"/>
      <c r="B156" s="234"/>
      <c r="C156" s="234"/>
      <c r="D156" s="234"/>
      <c r="E156" s="234"/>
      <c r="F156" s="234"/>
      <c r="G156" s="234"/>
      <c r="H156" s="234"/>
      <c r="I156" s="234"/>
    </row>
    <row r="157" spans="1:9" ht="12.75">
      <c r="A157" s="234"/>
      <c r="B157" s="234"/>
      <c r="C157" s="234"/>
      <c r="D157" s="234"/>
      <c r="E157" s="234"/>
      <c r="F157" s="234"/>
      <c r="G157" s="234"/>
      <c r="H157" s="234"/>
      <c r="I157" s="234"/>
    </row>
    <row r="158" spans="1:9" ht="12.75">
      <c r="A158" s="234"/>
      <c r="B158" s="234"/>
      <c r="C158" s="234"/>
      <c r="D158" s="234"/>
      <c r="E158" s="234"/>
      <c r="F158" s="234"/>
      <c r="G158" s="234"/>
      <c r="H158" s="234"/>
      <c r="I158" s="234"/>
    </row>
    <row r="159" spans="1:9" ht="12.75">
      <c r="A159" s="234"/>
      <c r="B159" s="234"/>
      <c r="C159" s="234"/>
      <c r="D159" s="234"/>
      <c r="E159" s="234"/>
      <c r="F159" s="234"/>
      <c r="G159" s="234"/>
      <c r="H159" s="234"/>
      <c r="I159" s="234"/>
    </row>
    <row r="160" spans="1:9" ht="12.75">
      <c r="A160" s="234"/>
      <c r="B160" s="234"/>
      <c r="C160" s="234"/>
      <c r="D160" s="234"/>
      <c r="E160" s="234"/>
      <c r="F160" s="234"/>
      <c r="G160" s="234"/>
      <c r="H160" s="234"/>
      <c r="I160" s="234"/>
    </row>
    <row r="161" spans="1:9" ht="12.75">
      <c r="A161" s="234"/>
      <c r="B161" s="234"/>
      <c r="C161" s="234"/>
      <c r="D161" s="234"/>
      <c r="E161" s="234"/>
      <c r="F161" s="234"/>
      <c r="G161" s="234"/>
      <c r="H161" s="234"/>
      <c r="I161" s="234"/>
    </row>
    <row r="162" spans="1:9" ht="12.75">
      <c r="A162" s="234"/>
      <c r="B162" s="234"/>
      <c r="C162" s="234"/>
      <c r="D162" s="234"/>
      <c r="E162" s="234"/>
      <c r="F162" s="234"/>
      <c r="G162" s="234"/>
      <c r="H162" s="234"/>
      <c r="I162" s="234"/>
    </row>
    <row r="163" spans="1:9" ht="12.75">
      <c r="A163" s="234"/>
      <c r="B163" s="234"/>
      <c r="C163" s="234"/>
      <c r="D163" s="234"/>
      <c r="E163" s="234"/>
      <c r="F163" s="234"/>
      <c r="G163" s="234"/>
      <c r="H163" s="234"/>
      <c r="I163" s="234"/>
    </row>
    <row r="164" spans="1:9" ht="12.75">
      <c r="A164" s="234"/>
      <c r="B164" s="234"/>
      <c r="C164" s="234"/>
      <c r="D164" s="234"/>
      <c r="E164" s="234"/>
      <c r="F164" s="234"/>
      <c r="G164" s="234"/>
      <c r="H164" s="234"/>
      <c r="I164" s="234"/>
    </row>
    <row r="165" spans="1:9" ht="12.75">
      <c r="A165" s="234"/>
      <c r="B165" s="234"/>
      <c r="C165" s="234"/>
      <c r="D165" s="234"/>
      <c r="E165" s="234"/>
      <c r="F165" s="234"/>
      <c r="G165" s="234"/>
      <c r="H165" s="234"/>
      <c r="I165" s="234"/>
    </row>
    <row r="166" spans="1:9" ht="12.75">
      <c r="A166" s="234"/>
      <c r="B166" s="234"/>
      <c r="C166" s="234"/>
      <c r="D166" s="234"/>
      <c r="E166" s="234"/>
      <c r="F166" s="234"/>
      <c r="G166" s="234"/>
      <c r="H166" s="234"/>
      <c r="I166" s="234"/>
    </row>
    <row r="167" spans="1:9" ht="12.75">
      <c r="A167" s="234"/>
      <c r="B167" s="234"/>
      <c r="C167" s="234"/>
      <c r="D167" s="234"/>
      <c r="E167" s="234"/>
      <c r="F167" s="234"/>
      <c r="G167" s="234"/>
      <c r="H167" s="234"/>
      <c r="I167" s="234"/>
    </row>
    <row r="168" spans="1:9" ht="12.75">
      <c r="A168" s="234"/>
      <c r="B168" s="234"/>
      <c r="C168" s="234"/>
      <c r="D168" s="234"/>
      <c r="E168" s="234"/>
      <c r="F168" s="234"/>
      <c r="G168" s="234"/>
      <c r="H168" s="234"/>
      <c r="I168" s="234"/>
    </row>
    <row r="169" spans="1:9" ht="12.75">
      <c r="A169" s="234"/>
      <c r="B169" s="234"/>
      <c r="C169" s="234"/>
      <c r="D169" s="234"/>
      <c r="E169" s="234"/>
      <c r="F169" s="234"/>
      <c r="G169" s="234"/>
      <c r="H169" s="234"/>
      <c r="I169" s="234"/>
    </row>
    <row r="170" spans="1:9" ht="12.75">
      <c r="A170" s="234"/>
      <c r="B170" s="234"/>
      <c r="C170" s="234"/>
      <c r="D170" s="234"/>
      <c r="E170" s="234"/>
      <c r="F170" s="234"/>
      <c r="G170" s="234"/>
      <c r="H170" s="234"/>
      <c r="I170" s="234"/>
    </row>
    <row r="171" spans="1:9" ht="12.75">
      <c r="A171" s="234"/>
      <c r="B171" s="234"/>
      <c r="C171" s="234"/>
      <c r="D171" s="234"/>
      <c r="E171" s="234"/>
      <c r="F171" s="234"/>
      <c r="G171" s="234"/>
      <c r="H171" s="234"/>
      <c r="I171" s="234"/>
    </row>
    <row r="172" spans="1:9" ht="12.75">
      <c r="A172" s="234"/>
      <c r="B172" s="234"/>
      <c r="C172" s="234"/>
      <c r="D172" s="234"/>
      <c r="E172" s="234"/>
      <c r="F172" s="234"/>
      <c r="G172" s="234"/>
      <c r="H172" s="234"/>
      <c r="I172" s="234"/>
    </row>
    <row r="173" spans="1:9" ht="12.75">
      <c r="A173" s="234"/>
      <c r="B173" s="234"/>
      <c r="C173" s="234"/>
      <c r="D173" s="234"/>
      <c r="E173" s="234"/>
      <c r="F173" s="234"/>
      <c r="G173" s="234"/>
      <c r="H173" s="234"/>
      <c r="I173" s="234"/>
    </row>
    <row r="174" spans="1:9" ht="12.75">
      <c r="A174" s="234"/>
      <c r="B174" s="234"/>
      <c r="C174" s="234"/>
      <c r="D174" s="234"/>
      <c r="E174" s="234"/>
      <c r="F174" s="234"/>
      <c r="G174" s="234"/>
      <c r="H174" s="234"/>
      <c r="I174" s="234"/>
    </row>
    <row r="175" spans="1:9" ht="12.75">
      <c r="A175" s="234"/>
      <c r="B175" s="234"/>
      <c r="C175" s="234"/>
      <c r="D175" s="234"/>
      <c r="E175" s="234"/>
      <c r="F175" s="234"/>
      <c r="G175" s="234"/>
      <c r="H175" s="234"/>
      <c r="I175" s="234"/>
    </row>
    <row r="176" spans="1:9" ht="12.75">
      <c r="A176" s="234"/>
      <c r="B176" s="234"/>
      <c r="C176" s="234"/>
      <c r="D176" s="234"/>
      <c r="E176" s="234"/>
      <c r="F176" s="234"/>
      <c r="G176" s="234"/>
      <c r="H176" s="234"/>
      <c r="I176" s="234"/>
    </row>
    <row r="177" spans="1:9" ht="12.75">
      <c r="A177" s="234"/>
      <c r="B177" s="234"/>
      <c r="C177" s="234"/>
      <c r="D177" s="234"/>
      <c r="E177" s="234"/>
      <c r="F177" s="234"/>
      <c r="G177" s="234"/>
      <c r="H177" s="234"/>
      <c r="I177" s="234"/>
    </row>
    <row r="178" spans="1:9" ht="12.75">
      <c r="A178" s="234"/>
      <c r="B178" s="234"/>
      <c r="C178" s="234"/>
      <c r="D178" s="234"/>
      <c r="E178" s="234"/>
      <c r="F178" s="234"/>
      <c r="G178" s="234"/>
      <c r="H178" s="234"/>
      <c r="I178" s="234"/>
    </row>
    <row r="179" spans="1:9" ht="12.75">
      <c r="A179" s="234"/>
      <c r="B179" s="234"/>
      <c r="C179" s="234"/>
      <c r="D179" s="234"/>
      <c r="E179" s="234"/>
      <c r="F179" s="234"/>
      <c r="G179" s="234"/>
      <c r="H179" s="234"/>
      <c r="I179" s="234"/>
    </row>
    <row r="180" spans="1:9" ht="12.75">
      <c r="A180" s="234"/>
      <c r="B180" s="234"/>
      <c r="C180" s="234"/>
      <c r="D180" s="234"/>
      <c r="E180" s="234"/>
      <c r="F180" s="234"/>
      <c r="G180" s="234"/>
      <c r="H180" s="234"/>
      <c r="I180" s="234"/>
    </row>
    <row r="181" spans="1:9" ht="12.75">
      <c r="A181" s="234"/>
      <c r="B181" s="234"/>
      <c r="C181" s="234"/>
      <c r="D181" s="234"/>
      <c r="E181" s="234"/>
      <c r="F181" s="234"/>
      <c r="G181" s="234"/>
      <c r="H181" s="234"/>
      <c r="I181" s="234"/>
    </row>
    <row r="182" spans="1:9" ht="12.75">
      <c r="A182" s="234"/>
      <c r="B182" s="234"/>
      <c r="C182" s="234"/>
      <c r="D182" s="234"/>
      <c r="E182" s="234"/>
      <c r="F182" s="234"/>
      <c r="G182" s="234"/>
      <c r="H182" s="234"/>
      <c r="I182" s="234"/>
    </row>
    <row r="183" spans="1:9" ht="12.75">
      <c r="A183" s="234"/>
      <c r="B183" s="234"/>
      <c r="C183" s="234"/>
      <c r="D183" s="234"/>
      <c r="E183" s="234"/>
      <c r="F183" s="234"/>
      <c r="G183" s="234"/>
      <c r="H183" s="234"/>
      <c r="I183" s="234"/>
    </row>
    <row r="184" spans="1:9" ht="12.75">
      <c r="A184" s="234"/>
      <c r="B184" s="234"/>
      <c r="C184" s="234"/>
      <c r="D184" s="234"/>
      <c r="E184" s="234"/>
      <c r="F184" s="234"/>
      <c r="G184" s="234"/>
      <c r="H184" s="234"/>
      <c r="I184" s="234"/>
    </row>
    <row r="185" spans="1:9" ht="12.75">
      <c r="A185" s="234"/>
      <c r="B185" s="234"/>
      <c r="C185" s="234"/>
      <c r="D185" s="234"/>
      <c r="E185" s="234"/>
      <c r="F185" s="234"/>
      <c r="G185" s="234"/>
      <c r="H185" s="234"/>
      <c r="I185" s="234"/>
    </row>
    <row r="186" spans="1:9" ht="12.75">
      <c r="A186" s="234"/>
      <c r="B186" s="234"/>
      <c r="C186" s="234"/>
      <c r="D186" s="234"/>
      <c r="E186" s="234"/>
      <c r="F186" s="234"/>
      <c r="G186" s="234"/>
      <c r="H186" s="234"/>
      <c r="I186" s="234"/>
    </row>
    <row r="187" spans="1:9" ht="12.75">
      <c r="A187" s="234"/>
      <c r="B187" s="234"/>
      <c r="C187" s="234"/>
      <c r="D187" s="234"/>
      <c r="E187" s="234"/>
      <c r="F187" s="234"/>
      <c r="G187" s="234"/>
      <c r="H187" s="234"/>
      <c r="I187" s="234"/>
    </row>
    <row r="188" spans="1:9" ht="12.75">
      <c r="A188" s="234"/>
      <c r="B188" s="234"/>
      <c r="C188" s="234"/>
      <c r="D188" s="234"/>
      <c r="E188" s="234"/>
      <c r="F188" s="234"/>
      <c r="G188" s="234"/>
      <c r="H188" s="234"/>
      <c r="I188" s="234"/>
    </row>
    <row r="189" spans="1:9" ht="12.75">
      <c r="A189" s="234"/>
      <c r="B189" s="234"/>
      <c r="C189" s="234"/>
      <c r="D189" s="234"/>
      <c r="E189" s="234"/>
      <c r="F189" s="234"/>
      <c r="G189" s="234"/>
      <c r="H189" s="234"/>
      <c r="I189" s="234"/>
    </row>
    <row r="190" spans="1:9" ht="12.75">
      <c r="A190" s="234"/>
      <c r="B190" s="234"/>
      <c r="C190" s="234"/>
      <c r="D190" s="234"/>
      <c r="E190" s="234"/>
      <c r="F190" s="234"/>
      <c r="G190" s="234"/>
      <c r="H190" s="234"/>
      <c r="I190" s="234"/>
    </row>
    <row r="191" spans="1:9" ht="12.75">
      <c r="A191" s="234"/>
      <c r="B191" s="234"/>
      <c r="C191" s="234"/>
      <c r="D191" s="234"/>
      <c r="E191" s="234"/>
      <c r="F191" s="234"/>
      <c r="G191" s="234"/>
      <c r="H191" s="234"/>
      <c r="I191" s="234"/>
    </row>
    <row r="192" spans="1:9" ht="12.75">
      <c r="A192" s="234"/>
      <c r="B192" s="234"/>
      <c r="C192" s="234"/>
      <c r="D192" s="234"/>
      <c r="E192" s="234"/>
      <c r="F192" s="234"/>
      <c r="G192" s="234"/>
      <c r="H192" s="234"/>
      <c r="I192" s="234"/>
    </row>
    <row r="193" spans="1:9" ht="12.75">
      <c r="A193" s="234"/>
      <c r="B193" s="234"/>
      <c r="C193" s="234"/>
      <c r="D193" s="234"/>
      <c r="E193" s="234"/>
      <c r="F193" s="234"/>
      <c r="G193" s="234"/>
      <c r="H193" s="234"/>
      <c r="I193" s="234"/>
    </row>
    <row r="194" spans="1:9" ht="12.75">
      <c r="A194" s="234"/>
      <c r="B194" s="234"/>
      <c r="C194" s="234"/>
      <c r="D194" s="234"/>
      <c r="E194" s="234"/>
      <c r="F194" s="234"/>
      <c r="G194" s="234"/>
      <c r="H194" s="234"/>
      <c r="I194" s="234"/>
    </row>
    <row r="195" spans="1:9" ht="12.75">
      <c r="A195" s="234"/>
      <c r="B195" s="234"/>
      <c r="C195" s="234"/>
      <c r="D195" s="234"/>
      <c r="E195" s="234"/>
      <c r="F195" s="234"/>
      <c r="G195" s="234"/>
      <c r="H195" s="234"/>
      <c r="I195" s="234"/>
    </row>
    <row r="196" spans="1:9" ht="12.75">
      <c r="A196" s="234"/>
      <c r="B196" s="234"/>
      <c r="C196" s="234"/>
      <c r="D196" s="234"/>
      <c r="E196" s="234"/>
      <c r="F196" s="234"/>
      <c r="G196" s="234"/>
      <c r="H196" s="234"/>
      <c r="I196" s="234"/>
    </row>
    <row r="197" spans="1:9" ht="12.75">
      <c r="A197" s="234"/>
      <c r="B197" s="234"/>
      <c r="C197" s="234"/>
      <c r="D197" s="234"/>
      <c r="E197" s="234"/>
      <c r="F197" s="234"/>
      <c r="G197" s="234"/>
      <c r="H197" s="234"/>
      <c r="I197" s="234"/>
    </row>
    <row r="198" spans="1:9" ht="12.75">
      <c r="A198" s="234"/>
      <c r="B198" s="234"/>
      <c r="C198" s="234"/>
      <c r="D198" s="234"/>
      <c r="E198" s="234"/>
      <c r="F198" s="234"/>
      <c r="G198" s="234"/>
      <c r="H198" s="234"/>
      <c r="I198" s="234"/>
    </row>
    <row r="199" spans="1:9" ht="12.75">
      <c r="A199" s="234"/>
      <c r="B199" s="234"/>
      <c r="C199" s="234"/>
      <c r="D199" s="234"/>
      <c r="E199" s="234"/>
      <c r="F199" s="234"/>
      <c r="G199" s="234"/>
      <c r="H199" s="234"/>
      <c r="I199" s="234"/>
    </row>
    <row r="200" spans="1:9" ht="12.75">
      <c r="A200" s="234"/>
      <c r="B200" s="234"/>
      <c r="C200" s="234"/>
      <c r="D200" s="234"/>
      <c r="E200" s="234"/>
      <c r="F200" s="234"/>
      <c r="G200" s="234"/>
      <c r="H200" s="234"/>
      <c r="I200" s="234"/>
    </row>
    <row r="201" spans="1:9" ht="12.75">
      <c r="A201" s="234"/>
      <c r="B201" s="234"/>
      <c r="C201" s="234"/>
      <c r="D201" s="234"/>
      <c r="E201" s="234"/>
      <c r="F201" s="234"/>
      <c r="G201" s="234"/>
      <c r="H201" s="234"/>
      <c r="I201" s="234"/>
    </row>
    <row r="202" spans="1:9" ht="12.75">
      <c r="A202" s="234"/>
      <c r="B202" s="234"/>
      <c r="C202" s="234"/>
      <c r="D202" s="234"/>
      <c r="E202" s="234"/>
      <c r="F202" s="234"/>
      <c r="G202" s="234"/>
      <c r="H202" s="234"/>
      <c r="I202" s="234"/>
    </row>
    <row r="203" spans="1:9" ht="12.75">
      <c r="A203" s="234"/>
      <c r="B203" s="234"/>
      <c r="C203" s="234"/>
      <c r="D203" s="234"/>
      <c r="E203" s="234"/>
      <c r="F203" s="234"/>
      <c r="G203" s="234"/>
      <c r="H203" s="234"/>
      <c r="I203" s="234"/>
    </row>
    <row r="204" spans="1:9" ht="12.75">
      <c r="A204" s="234"/>
      <c r="B204" s="234"/>
      <c r="C204" s="234"/>
      <c r="D204" s="234"/>
      <c r="E204" s="234"/>
      <c r="F204" s="234"/>
      <c r="G204" s="234"/>
      <c r="H204" s="234"/>
      <c r="I204" s="234"/>
    </row>
    <row r="205" spans="1:9" ht="12.75">
      <c r="A205" s="234"/>
      <c r="B205" s="234"/>
      <c r="C205" s="234"/>
      <c r="D205" s="234"/>
      <c r="E205" s="234"/>
      <c r="F205" s="234"/>
      <c r="G205" s="234"/>
      <c r="H205" s="234"/>
      <c r="I205" s="234"/>
    </row>
  </sheetData>
  <mergeCells count="153">
    <mergeCell ref="D147:F147"/>
    <mergeCell ref="D146:F146"/>
    <mergeCell ref="A151:F151"/>
    <mergeCell ref="A150:F150"/>
    <mergeCell ref="A149:F149"/>
    <mergeCell ref="D148:F148"/>
    <mergeCell ref="D144:F144"/>
    <mergeCell ref="D145:F145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00:F100"/>
    <mergeCell ref="D101:F101"/>
    <mergeCell ref="D102:F102"/>
    <mergeCell ref="D103:F103"/>
    <mergeCell ref="D96:F96"/>
    <mergeCell ref="D97:F97"/>
    <mergeCell ref="D15:F15"/>
    <mergeCell ref="D16:F16"/>
    <mergeCell ref="D18:F18"/>
    <mergeCell ref="D32:F32"/>
    <mergeCell ref="D33:F33"/>
    <mergeCell ref="D34:F34"/>
    <mergeCell ref="D35:F35"/>
    <mergeCell ref="D50:F50"/>
    <mergeCell ref="A1:I1"/>
    <mergeCell ref="A3:I3"/>
    <mergeCell ref="A2:I2"/>
    <mergeCell ref="A5:I5"/>
    <mergeCell ref="A4:I4"/>
    <mergeCell ref="A10:I10"/>
    <mergeCell ref="A6:I6"/>
    <mergeCell ref="A8:I8"/>
    <mergeCell ref="D9:F9"/>
    <mergeCell ref="G9:I9"/>
    <mergeCell ref="A7:I7"/>
    <mergeCell ref="D11:F11"/>
    <mergeCell ref="D12:F12"/>
    <mergeCell ref="D13:F13"/>
    <mergeCell ref="D14:F14"/>
    <mergeCell ref="D51:F51"/>
    <mergeCell ref="D52:F52"/>
    <mergeCell ref="D36:F36"/>
    <mergeCell ref="D37:F37"/>
    <mergeCell ref="D38:F38"/>
    <mergeCell ref="D39:F39"/>
    <mergeCell ref="D46:F46"/>
    <mergeCell ref="D47:F47"/>
    <mergeCell ref="D48:F48"/>
    <mergeCell ref="D49:F49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92:F92"/>
    <mergeCell ref="A152:I205"/>
    <mergeCell ref="D93:F93"/>
    <mergeCell ref="D94:F94"/>
    <mergeCell ref="D88:F88"/>
    <mergeCell ref="D89:F89"/>
    <mergeCell ref="D90:F90"/>
    <mergeCell ref="D91:F91"/>
    <mergeCell ref="D99:F99"/>
    <mergeCell ref="D98:F98"/>
    <mergeCell ref="D95:F95"/>
    <mergeCell ref="D17:F17"/>
    <mergeCell ref="D26:F26"/>
    <mergeCell ref="D27:F27"/>
    <mergeCell ref="D28:F28"/>
    <mergeCell ref="D25:F25"/>
    <mergeCell ref="D19:F19"/>
    <mergeCell ref="D20:F20"/>
    <mergeCell ref="D21:F21"/>
    <mergeCell ref="D22:F22"/>
    <mergeCell ref="D23:F23"/>
    <mergeCell ref="D44:F44"/>
    <mergeCell ref="D45:F45"/>
    <mergeCell ref="D24:F24"/>
    <mergeCell ref="D42:F42"/>
    <mergeCell ref="D43:F43"/>
    <mergeCell ref="D40:F40"/>
    <mergeCell ref="D41:F41"/>
    <mergeCell ref="D29:F29"/>
    <mergeCell ref="D30:F30"/>
    <mergeCell ref="D31:F31"/>
  </mergeCells>
  <printOptions gridLines="1"/>
  <pageMargins left="0.7874015748031497" right="0.4724409448818898" top="0.53" bottom="0.51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1"/>
  <sheetViews>
    <sheetView zoomScaleSheetLayoutView="75" workbookViewId="0" topLeftCell="A385">
      <selection activeCell="G92" sqref="G92"/>
    </sheetView>
  </sheetViews>
  <sheetFormatPr defaultColWidth="9.00390625" defaultRowHeight="12.75"/>
  <cols>
    <col min="1" max="1" width="7.25390625" style="84" customWidth="1"/>
    <col min="2" max="2" width="9.375" style="88" customWidth="1"/>
    <col min="3" max="3" width="5.875" style="84" customWidth="1"/>
    <col min="4" max="4" width="13.25390625" style="89" customWidth="1"/>
    <col min="5" max="5" width="13.375" style="89" customWidth="1"/>
    <col min="6" max="6" width="17.875" style="89" customWidth="1"/>
    <col min="7" max="8" width="9.25390625" style="92" bestFit="1" customWidth="1"/>
    <col min="9" max="9" width="10.375" style="92" bestFit="1" customWidth="1"/>
    <col min="10" max="11" width="9.125" style="52" customWidth="1"/>
  </cols>
  <sheetData>
    <row r="1" spans="1:9" ht="13.5" customHeight="1">
      <c r="A1" s="254" t="s">
        <v>632</v>
      </c>
      <c r="B1" s="254"/>
      <c r="C1" s="254"/>
      <c r="D1" s="254"/>
      <c r="E1" s="254"/>
      <c r="F1" s="254"/>
      <c r="G1" s="254"/>
      <c r="H1" s="254"/>
      <c r="I1" s="254"/>
    </row>
    <row r="2" spans="1:9" ht="13.5" customHeight="1">
      <c r="A2" s="255" t="s">
        <v>293</v>
      </c>
      <c r="B2" s="255"/>
      <c r="C2" s="255"/>
      <c r="D2" s="255"/>
      <c r="E2" s="255"/>
      <c r="F2" s="255"/>
      <c r="G2" s="255"/>
      <c r="H2" s="255"/>
      <c r="I2" s="255"/>
    </row>
    <row r="3" spans="1:9" ht="13.5" customHeight="1">
      <c r="A3" s="255" t="s">
        <v>294</v>
      </c>
      <c r="B3" s="255"/>
      <c r="C3" s="255"/>
      <c r="D3" s="255"/>
      <c r="E3" s="255"/>
      <c r="F3" s="255"/>
      <c r="G3" s="255"/>
      <c r="H3" s="255"/>
      <c r="I3" s="255"/>
    </row>
    <row r="4" spans="1:9" ht="14.25" customHeight="1">
      <c r="A4" s="256"/>
      <c r="B4" s="256"/>
      <c r="C4" s="256"/>
      <c r="D4" s="256"/>
      <c r="E4" s="256"/>
      <c r="F4" s="256"/>
      <c r="G4" s="256"/>
      <c r="H4" s="256"/>
      <c r="I4" s="256"/>
    </row>
    <row r="5" spans="1:9" ht="18">
      <c r="A5" s="257" t="s">
        <v>633</v>
      </c>
      <c r="B5" s="257"/>
      <c r="C5" s="257"/>
      <c r="D5" s="257"/>
      <c r="E5" s="257"/>
      <c r="F5" s="257"/>
      <c r="G5" s="257"/>
      <c r="H5" s="257"/>
      <c r="I5" s="257"/>
    </row>
    <row r="6" spans="1:9" ht="12.75">
      <c r="A6" s="256"/>
      <c r="B6" s="256"/>
      <c r="C6" s="256"/>
      <c r="D6" s="256"/>
      <c r="E6" s="256"/>
      <c r="F6" s="256"/>
      <c r="G6" s="256"/>
      <c r="H6" s="256"/>
      <c r="I6" s="256"/>
    </row>
    <row r="7" spans="1:9" ht="15.75" customHeight="1">
      <c r="A7" s="83" t="s">
        <v>368</v>
      </c>
      <c r="B7" s="83" t="s">
        <v>507</v>
      </c>
      <c r="C7" s="83" t="s">
        <v>373</v>
      </c>
      <c r="D7" s="258" t="s">
        <v>374</v>
      </c>
      <c r="E7" s="258"/>
      <c r="F7" s="258"/>
      <c r="G7" s="259" t="s">
        <v>440</v>
      </c>
      <c r="H7" s="259"/>
      <c r="I7" s="259"/>
    </row>
    <row r="8" spans="1:9" ht="14.25" customHeight="1">
      <c r="A8" s="250"/>
      <c r="B8" s="250"/>
      <c r="C8" s="250"/>
      <c r="D8" s="250"/>
      <c r="E8" s="250"/>
      <c r="F8" s="250"/>
      <c r="G8" s="250"/>
      <c r="H8" s="250"/>
      <c r="I8" s="250"/>
    </row>
    <row r="9" spans="1:9" ht="18.75" customHeight="1">
      <c r="A9" s="85" t="s">
        <v>369</v>
      </c>
      <c r="B9" s="85"/>
      <c r="C9" s="85"/>
      <c r="D9" s="249" t="s">
        <v>508</v>
      </c>
      <c r="E9" s="249"/>
      <c r="F9" s="249"/>
      <c r="G9" s="90"/>
      <c r="H9" s="90"/>
      <c r="I9" s="87">
        <f>SUM(H10:H38)</f>
        <v>827653</v>
      </c>
    </row>
    <row r="10" spans="2:9" ht="14.25" customHeight="1">
      <c r="B10" s="88" t="s">
        <v>772</v>
      </c>
      <c r="D10" s="247" t="s">
        <v>773</v>
      </c>
      <c r="E10" s="247"/>
      <c r="F10" s="247"/>
      <c r="G10" s="90"/>
      <c r="H10" s="90">
        <f>SUM(G11:G12)</f>
        <v>2000</v>
      </c>
      <c r="I10" s="90"/>
    </row>
    <row r="11" spans="3:9" ht="14.25" customHeight="1">
      <c r="C11" s="84" t="s">
        <v>634</v>
      </c>
      <c r="D11" s="247" t="s">
        <v>635</v>
      </c>
      <c r="E11" s="247"/>
      <c r="F11" s="247"/>
      <c r="G11" s="90">
        <v>1000</v>
      </c>
      <c r="H11" s="90"/>
      <c r="I11" s="90"/>
    </row>
    <row r="12" spans="3:9" ht="14.25" customHeight="1">
      <c r="C12" s="84" t="s">
        <v>636</v>
      </c>
      <c r="D12" s="247" t="s">
        <v>637</v>
      </c>
      <c r="E12" s="247"/>
      <c r="F12" s="247"/>
      <c r="G12" s="90">
        <v>1000</v>
      </c>
      <c r="H12" s="90"/>
      <c r="I12" s="90"/>
    </row>
    <row r="13" spans="4:9" ht="13.5" customHeight="1">
      <c r="D13" s="247"/>
      <c r="E13" s="247"/>
      <c r="F13" s="247"/>
      <c r="G13" s="90"/>
      <c r="H13" s="90"/>
      <c r="I13" s="90"/>
    </row>
    <row r="14" spans="2:9" ht="14.25" customHeight="1">
      <c r="B14" s="88" t="s">
        <v>775</v>
      </c>
      <c r="D14" s="247" t="s">
        <v>776</v>
      </c>
      <c r="E14" s="247"/>
      <c r="F14" s="247"/>
      <c r="G14" s="90"/>
      <c r="H14" s="90">
        <f>SUM(G15:G28)</f>
        <v>651220</v>
      </c>
      <c r="I14" s="90"/>
    </row>
    <row r="15" spans="3:9" ht="12.75">
      <c r="C15" s="84" t="s">
        <v>640</v>
      </c>
      <c r="D15" s="247" t="s">
        <v>641</v>
      </c>
      <c r="E15" s="247"/>
      <c r="F15" s="247"/>
      <c r="G15" s="90">
        <f>Wydatki!H33</f>
        <v>14600</v>
      </c>
      <c r="H15" s="90"/>
      <c r="I15" s="90"/>
    </row>
    <row r="16" spans="3:9" ht="12.75">
      <c r="C16" s="84" t="s">
        <v>642</v>
      </c>
      <c r="D16" s="247" t="s">
        <v>643</v>
      </c>
      <c r="E16" s="247"/>
      <c r="F16" s="247"/>
      <c r="G16" s="90">
        <f>Wydatki!H34</f>
        <v>1200</v>
      </c>
      <c r="H16" s="90"/>
      <c r="I16" s="90"/>
    </row>
    <row r="17" spans="3:9" ht="12.75">
      <c r="C17" s="84" t="s">
        <v>644</v>
      </c>
      <c r="D17" s="247" t="s">
        <v>645</v>
      </c>
      <c r="E17" s="247"/>
      <c r="F17" s="247"/>
      <c r="G17" s="90">
        <f>Wydatki!H20+Wydatki!H35</f>
        <v>3530</v>
      </c>
      <c r="H17" s="90"/>
      <c r="I17" s="90"/>
    </row>
    <row r="18" spans="3:9" ht="12.75">
      <c r="C18" s="84" t="s">
        <v>646</v>
      </c>
      <c r="D18" s="247" t="s">
        <v>647</v>
      </c>
      <c r="E18" s="247"/>
      <c r="F18" s="247"/>
      <c r="G18" s="90">
        <f>Wydatki!H36</f>
        <v>390</v>
      </c>
      <c r="H18" s="90"/>
      <c r="I18" s="90"/>
    </row>
    <row r="19" spans="3:9" ht="13.5" customHeight="1">
      <c r="C19" s="84" t="s">
        <v>648</v>
      </c>
      <c r="D19" s="247" t="s">
        <v>649</v>
      </c>
      <c r="E19" s="247"/>
      <c r="F19" s="247"/>
      <c r="G19" s="90">
        <f>Wydatki!H19</f>
        <v>4800</v>
      </c>
      <c r="H19" s="90"/>
      <c r="I19" s="90"/>
    </row>
    <row r="20" spans="3:9" ht="14.25" customHeight="1">
      <c r="C20" s="106" t="s">
        <v>634</v>
      </c>
      <c r="D20" s="253" t="s">
        <v>635</v>
      </c>
      <c r="E20" s="253"/>
      <c r="F20" s="253"/>
      <c r="G20" s="107">
        <f>SUM(Wydatki!H23:H25,Wydatki!H39:H42,Wydatki!H45,Wydatki!H47:H49,Wydatki!H53:H55)</f>
        <v>33100</v>
      </c>
      <c r="H20" s="90"/>
      <c r="I20" s="90"/>
    </row>
    <row r="21" spans="3:9" ht="12.75">
      <c r="C21" s="84" t="s">
        <v>652</v>
      </c>
      <c r="D21" s="247" t="s">
        <v>653</v>
      </c>
      <c r="E21" s="247"/>
      <c r="F21" s="247"/>
      <c r="G21" s="90">
        <f>Wydatki!H17+Wydatki!H18+Wydatki!H46</f>
        <v>50000</v>
      </c>
      <c r="H21" s="90"/>
      <c r="I21" s="90"/>
    </row>
    <row r="22" spans="3:9" ht="12.75">
      <c r="C22" s="84" t="s">
        <v>636</v>
      </c>
      <c r="D22" s="247" t="s">
        <v>637</v>
      </c>
      <c r="E22" s="247"/>
      <c r="F22" s="247"/>
      <c r="G22" s="90">
        <f>SUM(Wydatki!H21,Wydatki!H38,Wydatki!H43,Wydatki!H50:H52)</f>
        <v>8500</v>
      </c>
      <c r="H22" s="90"/>
      <c r="I22" s="90"/>
    </row>
    <row r="23" spans="3:9" ht="12.75">
      <c r="C23" s="84" t="s">
        <v>345</v>
      </c>
      <c r="D23" s="247" t="s">
        <v>346</v>
      </c>
      <c r="E23" s="247"/>
      <c r="F23" s="247"/>
      <c r="G23" s="90">
        <f>Wydatki!H44</f>
        <v>1000</v>
      </c>
      <c r="H23" s="90"/>
      <c r="I23" s="90"/>
    </row>
    <row r="24" spans="3:9" ht="12.75">
      <c r="C24" s="84" t="s">
        <v>654</v>
      </c>
      <c r="D24" s="247" t="s">
        <v>655</v>
      </c>
      <c r="E24" s="247"/>
      <c r="F24" s="247"/>
      <c r="G24" s="90">
        <f>Wydatki!H26+Wydatki!H22</f>
        <v>7100</v>
      </c>
      <c r="H24" s="90"/>
      <c r="I24" s="90"/>
    </row>
    <row r="25" spans="3:9" ht="15" customHeight="1">
      <c r="C25" s="84" t="s">
        <v>656</v>
      </c>
      <c r="D25" s="247" t="s">
        <v>657</v>
      </c>
      <c r="E25" s="247"/>
      <c r="F25" s="247"/>
      <c r="G25" s="90">
        <f>Wydatki!H37</f>
        <v>800</v>
      </c>
      <c r="H25" s="90"/>
      <c r="I25" s="90"/>
    </row>
    <row r="26" spans="3:9" ht="15" customHeight="1">
      <c r="C26" s="84" t="s">
        <v>658</v>
      </c>
      <c r="D26" s="247" t="s">
        <v>659</v>
      </c>
      <c r="E26" s="247"/>
      <c r="F26" s="247"/>
      <c r="G26" s="90">
        <f>Wydatki!H56+Wydatki!H27</f>
        <v>16200</v>
      </c>
      <c r="H26" s="90"/>
      <c r="I26" s="90"/>
    </row>
    <row r="27" spans="3:9" ht="15" customHeight="1">
      <c r="C27" s="84" t="s">
        <v>662</v>
      </c>
      <c r="D27" s="247" t="s">
        <v>659</v>
      </c>
      <c r="E27" s="247"/>
      <c r="F27" s="247"/>
      <c r="G27" s="90">
        <v>375000</v>
      </c>
      <c r="H27" s="90"/>
      <c r="I27" s="90"/>
    </row>
    <row r="28" spans="3:9" ht="15" customHeight="1">
      <c r="C28" s="84" t="s">
        <v>344</v>
      </c>
      <c r="D28" s="247" t="s">
        <v>659</v>
      </c>
      <c r="E28" s="247"/>
      <c r="F28" s="247"/>
      <c r="G28" s="90">
        <v>135000</v>
      </c>
      <c r="H28" s="90"/>
      <c r="I28" s="90"/>
    </row>
    <row r="29" spans="4:9" ht="14.25" customHeight="1">
      <c r="D29" s="247"/>
      <c r="E29" s="247"/>
      <c r="F29" s="247"/>
      <c r="G29" s="90"/>
      <c r="H29" s="90"/>
      <c r="I29" s="90"/>
    </row>
    <row r="30" spans="2:9" ht="15" customHeight="1">
      <c r="B30" s="88" t="s">
        <v>809</v>
      </c>
      <c r="D30" s="247" t="s">
        <v>810</v>
      </c>
      <c r="E30" s="247"/>
      <c r="F30" s="247"/>
      <c r="G30" s="90"/>
      <c r="H30" s="90">
        <f>SUM(G31)</f>
        <v>490</v>
      </c>
      <c r="I30" s="90"/>
    </row>
    <row r="31" spans="3:9" ht="25.5" customHeight="1">
      <c r="C31" s="84" t="s">
        <v>660</v>
      </c>
      <c r="D31" s="247" t="s">
        <v>661</v>
      </c>
      <c r="E31" s="247"/>
      <c r="F31" s="247"/>
      <c r="G31" s="90">
        <f>Wydatki!H60</f>
        <v>490</v>
      </c>
      <c r="H31" s="90"/>
      <c r="I31" s="90"/>
    </row>
    <row r="32" spans="4:9" ht="13.5" customHeight="1">
      <c r="D32" s="247"/>
      <c r="E32" s="247"/>
      <c r="F32" s="247"/>
      <c r="G32" s="90"/>
      <c r="H32" s="90"/>
      <c r="I32" s="90"/>
    </row>
    <row r="33" spans="2:9" ht="30.75" customHeight="1">
      <c r="B33" s="88" t="s">
        <v>230</v>
      </c>
      <c r="D33" s="247" t="s">
        <v>41</v>
      </c>
      <c r="E33" s="247"/>
      <c r="F33" s="247"/>
      <c r="G33" s="90"/>
      <c r="H33" s="90">
        <f>SUM(G34:G35)</f>
        <v>171443</v>
      </c>
      <c r="I33" s="90"/>
    </row>
    <row r="34" spans="3:9" ht="14.25" customHeight="1">
      <c r="C34" s="84" t="s">
        <v>662</v>
      </c>
      <c r="D34" s="247" t="s">
        <v>659</v>
      </c>
      <c r="E34" s="247"/>
      <c r="F34" s="247"/>
      <c r="G34" s="90">
        <f>Wydatki!H64</f>
        <v>137154</v>
      </c>
      <c r="H34" s="90"/>
      <c r="I34" s="90"/>
    </row>
    <row r="35" spans="3:9" ht="14.25" customHeight="1">
      <c r="C35" s="84" t="s">
        <v>344</v>
      </c>
      <c r="D35" s="247" t="s">
        <v>659</v>
      </c>
      <c r="E35" s="247"/>
      <c r="F35" s="247"/>
      <c r="G35" s="90">
        <f>Wydatki!H65</f>
        <v>34289</v>
      </c>
      <c r="H35" s="90"/>
      <c r="I35" s="90"/>
    </row>
    <row r="36" spans="4:9" ht="13.5" customHeight="1">
      <c r="D36" s="248"/>
      <c r="E36" s="248"/>
      <c r="F36" s="248"/>
      <c r="G36" s="90"/>
      <c r="H36" s="90"/>
      <c r="I36" s="90"/>
    </row>
    <row r="37" spans="2:9" ht="15" customHeight="1">
      <c r="B37" s="88" t="s">
        <v>812</v>
      </c>
      <c r="D37" s="247" t="s">
        <v>813</v>
      </c>
      <c r="E37" s="247"/>
      <c r="F37" s="247"/>
      <c r="G37" s="90"/>
      <c r="H37" s="90">
        <f>SUM(G38:G39)</f>
        <v>2500</v>
      </c>
      <c r="I37" s="90"/>
    </row>
    <row r="38" spans="3:9" ht="15" customHeight="1">
      <c r="C38" s="84" t="s">
        <v>634</v>
      </c>
      <c r="D38" s="247" t="s">
        <v>635</v>
      </c>
      <c r="E38" s="247"/>
      <c r="F38" s="247"/>
      <c r="G38" s="90">
        <f>Wydatki!H69</f>
        <v>1500</v>
      </c>
      <c r="H38" s="90"/>
      <c r="I38" s="90"/>
    </row>
    <row r="39" spans="3:9" ht="14.25" customHeight="1">
      <c r="C39" s="84" t="s">
        <v>636</v>
      </c>
      <c r="D39" s="247" t="s">
        <v>637</v>
      </c>
      <c r="E39" s="247"/>
      <c r="F39" s="247"/>
      <c r="G39" s="90">
        <f>Wydatki!H70</f>
        <v>1000</v>
      </c>
      <c r="H39" s="90"/>
      <c r="I39" s="90"/>
    </row>
    <row r="40" spans="4:9" ht="14.25" customHeight="1">
      <c r="D40" s="248"/>
      <c r="E40" s="248"/>
      <c r="F40" s="248"/>
      <c r="G40" s="90"/>
      <c r="H40" s="90"/>
      <c r="I40" s="90"/>
    </row>
    <row r="41" spans="4:9" ht="14.25" customHeight="1">
      <c r="D41" s="248"/>
      <c r="E41" s="248"/>
      <c r="F41" s="248"/>
      <c r="G41" s="90"/>
      <c r="H41" s="90"/>
      <c r="I41" s="90"/>
    </row>
    <row r="42" spans="1:9" ht="15.75">
      <c r="A42" s="85" t="s">
        <v>187</v>
      </c>
      <c r="B42" s="85"/>
      <c r="C42" s="85"/>
      <c r="D42" s="249" t="s">
        <v>663</v>
      </c>
      <c r="E42" s="249"/>
      <c r="F42" s="249"/>
      <c r="G42" s="90"/>
      <c r="H42" s="90"/>
      <c r="I42" s="91">
        <f>SUM(H43:H44)</f>
        <v>104020</v>
      </c>
    </row>
    <row r="43" spans="2:9" ht="15" customHeight="1">
      <c r="B43" s="88" t="s">
        <v>194</v>
      </c>
      <c r="D43" s="247" t="s">
        <v>50</v>
      </c>
      <c r="E43" s="247"/>
      <c r="F43" s="247"/>
      <c r="G43" s="90"/>
      <c r="H43" s="90">
        <f>SUM(G44:G52)</f>
        <v>104020</v>
      </c>
      <c r="I43" s="90"/>
    </row>
    <row r="44" spans="3:9" ht="14.25" customHeight="1">
      <c r="C44" s="84" t="s">
        <v>640</v>
      </c>
      <c r="D44" s="247" t="s">
        <v>641</v>
      </c>
      <c r="E44" s="247"/>
      <c r="F44" s="247"/>
      <c r="G44" s="90">
        <f>Wydatki!H81</f>
        <v>29400</v>
      </c>
      <c r="H44" s="90"/>
      <c r="I44" s="90"/>
    </row>
    <row r="45" spans="3:9" ht="13.5" customHeight="1">
      <c r="C45" s="84" t="s">
        <v>642</v>
      </c>
      <c r="D45" s="247" t="s">
        <v>643</v>
      </c>
      <c r="E45" s="247"/>
      <c r="F45" s="247"/>
      <c r="G45" s="90">
        <f>Wydatki!H82</f>
        <v>2400</v>
      </c>
      <c r="H45" s="90"/>
      <c r="I45" s="90"/>
    </row>
    <row r="46" spans="3:9" ht="14.25" customHeight="1">
      <c r="C46" s="84" t="s">
        <v>644</v>
      </c>
      <c r="D46" s="247" t="s">
        <v>645</v>
      </c>
      <c r="E46" s="247"/>
      <c r="F46" s="247"/>
      <c r="G46" s="90">
        <f>Wydatki!H83</f>
        <v>5440</v>
      </c>
      <c r="H46" s="90"/>
      <c r="I46" s="90"/>
    </row>
    <row r="47" spans="3:9" ht="14.25" customHeight="1">
      <c r="C47" s="84" t="s">
        <v>646</v>
      </c>
      <c r="D47" s="247" t="s">
        <v>647</v>
      </c>
      <c r="E47" s="247"/>
      <c r="F47" s="247"/>
      <c r="G47" s="90">
        <f>Wydatki!H84</f>
        <v>780</v>
      </c>
      <c r="H47" s="90"/>
      <c r="I47" s="90"/>
    </row>
    <row r="48" spans="3:9" ht="12.75">
      <c r="C48" s="84" t="s">
        <v>648</v>
      </c>
      <c r="D48" s="247" t="s">
        <v>649</v>
      </c>
      <c r="E48" s="247"/>
      <c r="F48" s="247"/>
      <c r="G48" s="90">
        <v>7500</v>
      </c>
      <c r="H48" s="90"/>
      <c r="I48" s="90"/>
    </row>
    <row r="49" spans="3:9" ht="13.5" customHeight="1">
      <c r="C49" s="84" t="s">
        <v>634</v>
      </c>
      <c r="D49" s="247" t="s">
        <v>635</v>
      </c>
      <c r="E49" s="247"/>
      <c r="F49" s="247"/>
      <c r="G49" s="90">
        <v>18900</v>
      </c>
      <c r="H49" s="90"/>
      <c r="I49" s="90"/>
    </row>
    <row r="50" spans="3:9" ht="12.75">
      <c r="C50" s="84" t="s">
        <v>636</v>
      </c>
      <c r="D50" s="247" t="s">
        <v>637</v>
      </c>
      <c r="E50" s="247"/>
      <c r="F50" s="247"/>
      <c r="G50" s="90">
        <v>23000</v>
      </c>
      <c r="H50" s="90"/>
      <c r="I50" s="90"/>
    </row>
    <row r="51" spans="3:9" ht="13.5" customHeight="1">
      <c r="C51" s="84" t="s">
        <v>656</v>
      </c>
      <c r="D51" s="247" t="s">
        <v>657</v>
      </c>
      <c r="E51" s="247"/>
      <c r="F51" s="247"/>
      <c r="G51" s="90">
        <f>Wydatki!H85</f>
        <v>1600</v>
      </c>
      <c r="H51" s="90"/>
      <c r="I51" s="90"/>
    </row>
    <row r="52" spans="3:9" ht="13.5" customHeight="1">
      <c r="C52" s="84" t="s">
        <v>658</v>
      </c>
      <c r="D52" s="247" t="s">
        <v>659</v>
      </c>
      <c r="E52" s="247"/>
      <c r="F52" s="247"/>
      <c r="G52" s="90">
        <f>Wydatki!H95</f>
        <v>15000</v>
      </c>
      <c r="H52" s="90"/>
      <c r="I52" s="90"/>
    </row>
    <row r="53" spans="4:9" ht="12.75">
      <c r="D53" s="247"/>
      <c r="E53" s="247"/>
      <c r="F53" s="247"/>
      <c r="G53" s="90"/>
      <c r="H53" s="90"/>
      <c r="I53" s="90"/>
    </row>
    <row r="54" spans="4:9" ht="12.75">
      <c r="D54" s="248"/>
      <c r="E54" s="248"/>
      <c r="F54" s="248"/>
      <c r="G54" s="90"/>
      <c r="H54" s="90"/>
      <c r="I54" s="90"/>
    </row>
    <row r="55" spans="4:9" ht="12.75">
      <c r="D55" s="247"/>
      <c r="E55" s="247"/>
      <c r="F55" s="247"/>
      <c r="G55" s="90"/>
      <c r="H55" s="90"/>
      <c r="I55" s="90"/>
    </row>
    <row r="56" spans="1:9" ht="15.75">
      <c r="A56" s="85" t="s">
        <v>664</v>
      </c>
      <c r="B56" s="85"/>
      <c r="C56" s="85"/>
      <c r="D56" s="249" t="s">
        <v>665</v>
      </c>
      <c r="E56" s="249"/>
      <c r="F56" s="249"/>
      <c r="G56" s="90"/>
      <c r="H56" s="90"/>
      <c r="I56" s="91">
        <f>SUM(H57:H58)</f>
        <v>29800</v>
      </c>
    </row>
    <row r="57" spans="2:9" ht="13.5" customHeight="1">
      <c r="B57" s="88" t="s">
        <v>666</v>
      </c>
      <c r="D57" s="247" t="s">
        <v>813</v>
      </c>
      <c r="E57" s="247"/>
      <c r="F57" s="247"/>
      <c r="G57" s="90"/>
      <c r="H57" s="90">
        <f>SUM(G58:G59)</f>
        <v>29800</v>
      </c>
      <c r="I57" s="90"/>
    </row>
    <row r="58" spans="3:9" ht="12.75">
      <c r="C58" s="84" t="s">
        <v>634</v>
      </c>
      <c r="D58" s="247" t="s">
        <v>635</v>
      </c>
      <c r="E58" s="247"/>
      <c r="F58" s="247"/>
      <c r="G58" s="90">
        <v>21000</v>
      </c>
      <c r="H58" s="90"/>
      <c r="I58" s="90"/>
    </row>
    <row r="59" spans="3:9" ht="12.75">
      <c r="C59" s="84" t="s">
        <v>636</v>
      </c>
      <c r="D59" s="247" t="s">
        <v>637</v>
      </c>
      <c r="E59" s="247"/>
      <c r="F59" s="247"/>
      <c r="G59" s="90">
        <v>8800</v>
      </c>
      <c r="H59" s="90"/>
      <c r="I59" s="90"/>
    </row>
    <row r="60" spans="4:9" ht="12.75">
      <c r="D60" s="247"/>
      <c r="E60" s="247"/>
      <c r="F60" s="247"/>
      <c r="G60" s="90"/>
      <c r="H60" s="90"/>
      <c r="I60" s="90"/>
    </row>
    <row r="61" spans="4:9" ht="12.75">
      <c r="D61" s="247"/>
      <c r="E61" s="247"/>
      <c r="F61" s="247"/>
      <c r="G61" s="90"/>
      <c r="H61" s="90"/>
      <c r="I61" s="90"/>
    </row>
    <row r="62" spans="1:9" ht="15.75">
      <c r="A62" s="85" t="s">
        <v>519</v>
      </c>
      <c r="B62" s="85"/>
      <c r="C62" s="85"/>
      <c r="D62" s="249" t="s">
        <v>520</v>
      </c>
      <c r="E62" s="249"/>
      <c r="F62" s="249"/>
      <c r="G62" s="90"/>
      <c r="H62" s="90"/>
      <c r="I62" s="91">
        <f>SUM(H63:H70)</f>
        <v>67500</v>
      </c>
    </row>
    <row r="63" spans="2:9" ht="13.5" customHeight="1">
      <c r="B63" s="88" t="s">
        <v>523</v>
      </c>
      <c r="D63" s="247" t="s">
        <v>826</v>
      </c>
      <c r="E63" s="247"/>
      <c r="F63" s="247"/>
      <c r="G63" s="90"/>
      <c r="H63" s="90">
        <f>SUM(G64:G66)</f>
        <v>13500</v>
      </c>
      <c r="I63" s="90"/>
    </row>
    <row r="64" spans="3:9" ht="12.75">
      <c r="C64" s="84" t="s">
        <v>634</v>
      </c>
      <c r="D64" s="247" t="s">
        <v>635</v>
      </c>
      <c r="E64" s="247"/>
      <c r="F64" s="247"/>
      <c r="G64" s="90">
        <f>SUM(Wydatki!H119,Wydatki!H122)</f>
        <v>3500</v>
      </c>
      <c r="H64" s="90"/>
      <c r="I64" s="90"/>
    </row>
    <row r="65" spans="3:9" ht="12.75">
      <c r="C65" s="84" t="s">
        <v>636</v>
      </c>
      <c r="D65" s="247" t="s">
        <v>637</v>
      </c>
      <c r="E65" s="247"/>
      <c r="F65" s="247"/>
      <c r="G65" s="90">
        <f>SUM(Wydatki!H118,Wydatki!H120,Wydatki!H121)</f>
        <v>8000</v>
      </c>
      <c r="H65" s="90"/>
      <c r="I65" s="90"/>
    </row>
    <row r="66" spans="3:9" ht="25.5" customHeight="1">
      <c r="C66" s="84" t="s">
        <v>667</v>
      </c>
      <c r="D66" s="247" t="s">
        <v>668</v>
      </c>
      <c r="E66" s="247"/>
      <c r="F66" s="247"/>
      <c r="G66" s="90">
        <f>Wydatki!H123</f>
        <v>2000</v>
      </c>
      <c r="H66" s="90"/>
      <c r="I66" s="90"/>
    </row>
    <row r="67" spans="4:9" ht="12.75">
      <c r="D67" s="247"/>
      <c r="E67" s="247"/>
      <c r="F67" s="247"/>
      <c r="G67" s="90"/>
      <c r="H67" s="90"/>
      <c r="I67" s="90"/>
    </row>
    <row r="68" spans="2:9" ht="14.25" customHeight="1">
      <c r="B68" s="88" t="s">
        <v>669</v>
      </c>
      <c r="D68" s="247" t="s">
        <v>813</v>
      </c>
      <c r="E68" s="247"/>
      <c r="F68" s="247"/>
      <c r="G68" s="90"/>
      <c r="H68" s="90">
        <f>SUM(G69:G79)</f>
        <v>54000</v>
      </c>
      <c r="I68" s="90"/>
    </row>
    <row r="69" spans="3:9" ht="12.75">
      <c r="C69" s="84" t="s">
        <v>638</v>
      </c>
      <c r="D69" s="247" t="s">
        <v>639</v>
      </c>
      <c r="E69" s="247"/>
      <c r="F69" s="247"/>
      <c r="G69" s="90">
        <f>Wydatki!H136</f>
        <v>1000</v>
      </c>
      <c r="H69" s="90"/>
      <c r="I69" s="90"/>
    </row>
    <row r="70" spans="3:9" ht="12.75">
      <c r="C70" s="84" t="s">
        <v>640</v>
      </c>
      <c r="D70" s="247" t="s">
        <v>641</v>
      </c>
      <c r="E70" s="247"/>
      <c r="F70" s="247"/>
      <c r="G70" s="90">
        <f>Wydatki!H133</f>
        <v>28000</v>
      </c>
      <c r="H70" s="90"/>
      <c r="I70" s="90"/>
    </row>
    <row r="71" spans="3:9" ht="12.75">
      <c r="C71" s="84" t="s">
        <v>644</v>
      </c>
      <c r="D71" s="247" t="s">
        <v>645</v>
      </c>
      <c r="E71" s="247"/>
      <c r="F71" s="247"/>
      <c r="G71" s="90">
        <f>Wydatki!H134</f>
        <v>4800</v>
      </c>
      <c r="H71" s="90"/>
      <c r="I71" s="90"/>
    </row>
    <row r="72" spans="3:9" ht="12.75">
      <c r="C72" s="84" t="s">
        <v>646</v>
      </c>
      <c r="D72" s="247" t="s">
        <v>647</v>
      </c>
      <c r="E72" s="247"/>
      <c r="F72" s="247"/>
      <c r="G72" s="90">
        <f>Wydatki!H135</f>
        <v>700</v>
      </c>
      <c r="H72" s="90"/>
      <c r="I72" s="90"/>
    </row>
    <row r="73" spans="3:9" ht="12.75">
      <c r="C73" s="84" t="s">
        <v>648</v>
      </c>
      <c r="D73" s="247" t="s">
        <v>649</v>
      </c>
      <c r="E73" s="247"/>
      <c r="F73" s="247"/>
      <c r="G73" s="90">
        <f>'[1]Wydatki'!H127</f>
        <v>1600</v>
      </c>
      <c r="H73" s="90"/>
      <c r="I73" s="90"/>
    </row>
    <row r="74" spans="3:9" ht="12.75">
      <c r="C74" s="84" t="s">
        <v>634</v>
      </c>
      <c r="D74" s="247" t="s">
        <v>635</v>
      </c>
      <c r="E74" s="247"/>
      <c r="F74" s="247"/>
      <c r="G74" s="90">
        <v>8300</v>
      </c>
      <c r="H74" s="90"/>
      <c r="I74" s="90"/>
    </row>
    <row r="75" spans="3:9" ht="12.75">
      <c r="C75" s="84" t="s">
        <v>652</v>
      </c>
      <c r="D75" s="247" t="s">
        <v>653</v>
      </c>
      <c r="E75" s="247"/>
      <c r="F75" s="247"/>
      <c r="G75" s="90">
        <f>Wydatki!H131</f>
        <v>1500</v>
      </c>
      <c r="H75" s="90"/>
      <c r="I75" s="90"/>
    </row>
    <row r="76" spans="3:9" ht="12.75">
      <c r="C76" s="84" t="s">
        <v>650</v>
      </c>
      <c r="D76" s="247" t="s">
        <v>651</v>
      </c>
      <c r="E76" s="247"/>
      <c r="F76" s="247"/>
      <c r="G76" s="90">
        <v>500</v>
      </c>
      <c r="H76" s="90"/>
      <c r="I76" s="90"/>
    </row>
    <row r="77" spans="3:9" ht="12.75">
      <c r="C77" s="84" t="s">
        <v>636</v>
      </c>
      <c r="D77" s="247" t="s">
        <v>637</v>
      </c>
      <c r="E77" s="247"/>
      <c r="F77" s="247"/>
      <c r="G77" s="90">
        <f>Wydatki!H128</f>
        <v>4000</v>
      </c>
      <c r="H77" s="90"/>
      <c r="I77" s="90"/>
    </row>
    <row r="78" spans="3:9" ht="12.75">
      <c r="C78" s="84" t="s">
        <v>654</v>
      </c>
      <c r="D78" s="247" t="s">
        <v>655</v>
      </c>
      <c r="E78" s="247"/>
      <c r="F78" s="247"/>
      <c r="G78" s="90">
        <f>Wydatki!H132</f>
        <v>600</v>
      </c>
      <c r="H78" s="90"/>
      <c r="I78" s="90"/>
    </row>
    <row r="79" spans="3:9" ht="12.75">
      <c r="C79" s="84" t="s">
        <v>656</v>
      </c>
      <c r="D79" s="247" t="s">
        <v>657</v>
      </c>
      <c r="E79" s="247"/>
      <c r="F79" s="247"/>
      <c r="G79" s="90">
        <f>Wydatki!H137</f>
        <v>3000</v>
      </c>
      <c r="H79" s="90"/>
      <c r="I79" s="90"/>
    </row>
    <row r="80" spans="4:9" ht="13.5" customHeight="1">
      <c r="D80" s="248"/>
      <c r="E80" s="248"/>
      <c r="F80" s="248"/>
      <c r="G80" s="90"/>
      <c r="H80" s="90"/>
      <c r="I80" s="90"/>
    </row>
    <row r="81" spans="4:9" ht="13.5" customHeight="1">
      <c r="D81" s="247"/>
      <c r="E81" s="247"/>
      <c r="F81" s="247"/>
      <c r="G81" s="90"/>
      <c r="H81" s="90"/>
      <c r="I81" s="90"/>
    </row>
    <row r="82" spans="1:9" ht="15.75">
      <c r="A82" s="85" t="s">
        <v>670</v>
      </c>
      <c r="B82" s="85"/>
      <c r="C82" s="85"/>
      <c r="D82" s="249" t="s">
        <v>671</v>
      </c>
      <c r="E82" s="249"/>
      <c r="F82" s="249"/>
      <c r="G82" s="90"/>
      <c r="H82" s="90"/>
      <c r="I82" s="91">
        <f>SUM(H83:H88)</f>
        <v>156450</v>
      </c>
    </row>
    <row r="83" spans="2:9" ht="13.5" customHeight="1">
      <c r="B83" s="88" t="s">
        <v>672</v>
      </c>
      <c r="D83" s="247" t="s">
        <v>673</v>
      </c>
      <c r="E83" s="247"/>
      <c r="F83" s="247"/>
      <c r="G83" s="90"/>
      <c r="H83" s="90">
        <f>SUM(G84:G86)</f>
        <v>155000</v>
      </c>
      <c r="I83" s="90"/>
    </row>
    <row r="84" spans="3:9" ht="15" customHeight="1">
      <c r="C84" s="84" t="s">
        <v>634</v>
      </c>
      <c r="D84" s="247" t="s">
        <v>635</v>
      </c>
      <c r="E84" s="247"/>
      <c r="F84" s="247"/>
      <c r="G84" s="90">
        <f>'[1]Wydatki'!H152</f>
        <v>1000</v>
      </c>
      <c r="H84" s="90"/>
      <c r="I84" s="90"/>
    </row>
    <row r="85" spans="3:9" ht="14.25" customHeight="1">
      <c r="C85" s="84" t="s">
        <v>636</v>
      </c>
      <c r="D85" s="247" t="s">
        <v>637</v>
      </c>
      <c r="E85" s="247"/>
      <c r="F85" s="247"/>
      <c r="G85" s="90">
        <v>154000</v>
      </c>
      <c r="H85" s="90"/>
      <c r="I85" s="90"/>
    </row>
    <row r="86" spans="4:9" ht="14.25" customHeight="1">
      <c r="D86" s="248"/>
      <c r="E86" s="248"/>
      <c r="F86" s="248"/>
      <c r="G86" s="90"/>
      <c r="H86" s="90"/>
      <c r="I86" s="90"/>
    </row>
    <row r="87" spans="2:9" ht="13.5" customHeight="1">
      <c r="B87" s="88" t="s">
        <v>337</v>
      </c>
      <c r="D87" s="247" t="s">
        <v>402</v>
      </c>
      <c r="E87" s="247"/>
      <c r="F87" s="247"/>
      <c r="G87" s="90"/>
      <c r="H87" s="90">
        <f>SUM(G88:G91)</f>
        <v>1450</v>
      </c>
      <c r="I87" s="90"/>
    </row>
    <row r="88" spans="3:9" ht="15" customHeight="1">
      <c r="C88" s="84" t="s">
        <v>634</v>
      </c>
      <c r="D88" s="247" t="s">
        <v>635</v>
      </c>
      <c r="E88" s="247"/>
      <c r="F88" s="247"/>
      <c r="G88" s="90">
        <v>750</v>
      </c>
      <c r="H88" s="90"/>
      <c r="I88" s="90"/>
    </row>
    <row r="89" spans="3:9" ht="14.25" customHeight="1">
      <c r="C89" s="84" t="s">
        <v>636</v>
      </c>
      <c r="D89" s="247" t="s">
        <v>637</v>
      </c>
      <c r="E89" s="247"/>
      <c r="F89" s="247"/>
      <c r="G89" s="90">
        <v>700</v>
      </c>
      <c r="H89" s="90"/>
      <c r="I89" s="90"/>
    </row>
    <row r="90" spans="4:9" ht="14.25" customHeight="1">
      <c r="D90" s="248"/>
      <c r="E90" s="248"/>
      <c r="F90" s="248"/>
      <c r="G90" s="90"/>
      <c r="H90" s="90"/>
      <c r="I90" s="90"/>
    </row>
    <row r="91" spans="4:9" ht="14.25" customHeight="1">
      <c r="D91" s="247"/>
      <c r="E91" s="247"/>
      <c r="F91" s="247"/>
      <c r="G91" s="90"/>
      <c r="H91" s="90"/>
      <c r="I91" s="90"/>
    </row>
    <row r="92" spans="1:9" ht="17.25" customHeight="1">
      <c r="A92" s="85" t="s">
        <v>528</v>
      </c>
      <c r="B92" s="85"/>
      <c r="C92" s="85"/>
      <c r="D92" s="249" t="s">
        <v>529</v>
      </c>
      <c r="E92" s="249"/>
      <c r="F92" s="249"/>
      <c r="G92" s="90"/>
      <c r="H92" s="90"/>
      <c r="I92" s="91">
        <f>SUM(H93:H128)</f>
        <v>670189</v>
      </c>
    </row>
    <row r="93" spans="2:9" ht="14.25" customHeight="1">
      <c r="B93" s="88" t="s">
        <v>530</v>
      </c>
      <c r="D93" s="247" t="s">
        <v>838</v>
      </c>
      <c r="E93" s="247"/>
      <c r="F93" s="247"/>
      <c r="G93" s="90"/>
      <c r="H93" s="90">
        <f>SUM(G94:G96)</f>
        <v>29100</v>
      </c>
      <c r="I93" s="90"/>
    </row>
    <row r="94" spans="3:9" ht="14.25" customHeight="1">
      <c r="C94" s="84" t="s">
        <v>640</v>
      </c>
      <c r="D94" s="247" t="s">
        <v>641</v>
      </c>
      <c r="E94" s="247"/>
      <c r="F94" s="247"/>
      <c r="G94" s="90">
        <f>Wydatki!H168</f>
        <v>24342</v>
      </c>
      <c r="H94" s="90"/>
      <c r="I94" s="90"/>
    </row>
    <row r="95" spans="3:9" ht="14.25" customHeight="1">
      <c r="C95" s="84" t="s">
        <v>644</v>
      </c>
      <c r="D95" s="247" t="s">
        <v>645</v>
      </c>
      <c r="E95" s="247"/>
      <c r="F95" s="247"/>
      <c r="G95" s="90">
        <f>Wydatki!H169</f>
        <v>4162</v>
      </c>
      <c r="H95" s="90"/>
      <c r="I95" s="90"/>
    </row>
    <row r="96" spans="3:9" ht="12.75">
      <c r="C96" s="84" t="s">
        <v>646</v>
      </c>
      <c r="D96" s="247" t="s">
        <v>647</v>
      </c>
      <c r="E96" s="247"/>
      <c r="F96" s="247"/>
      <c r="G96" s="90">
        <f>Wydatki!H170</f>
        <v>596</v>
      </c>
      <c r="H96" s="90"/>
      <c r="I96" s="90"/>
    </row>
    <row r="97" spans="4:9" ht="12.75">
      <c r="D97" s="247"/>
      <c r="E97" s="247"/>
      <c r="F97" s="247"/>
      <c r="G97" s="90"/>
      <c r="H97" s="90"/>
      <c r="I97" s="90"/>
    </row>
    <row r="98" spans="2:9" ht="14.25" customHeight="1">
      <c r="B98" s="88" t="s">
        <v>674</v>
      </c>
      <c r="D98" s="247" t="s">
        <v>675</v>
      </c>
      <c r="E98" s="247"/>
      <c r="F98" s="247"/>
      <c r="G98" s="90"/>
      <c r="H98" s="90">
        <f>SUM(G99:G101)</f>
        <v>25000</v>
      </c>
      <c r="I98" s="90"/>
    </row>
    <row r="99" spans="3:9" ht="12.75">
      <c r="C99" s="84" t="s">
        <v>676</v>
      </c>
      <c r="D99" s="247" t="s">
        <v>677</v>
      </c>
      <c r="E99" s="247"/>
      <c r="F99" s="247"/>
      <c r="G99" s="90">
        <v>24500</v>
      </c>
      <c r="H99" s="90"/>
      <c r="I99" s="90"/>
    </row>
    <row r="100" spans="3:9" ht="12.75">
      <c r="C100" s="84" t="s">
        <v>634</v>
      </c>
      <c r="D100" s="247" t="s">
        <v>635</v>
      </c>
      <c r="E100" s="247"/>
      <c r="F100" s="247"/>
      <c r="G100" s="90">
        <v>200</v>
      </c>
      <c r="H100" s="90"/>
      <c r="I100" s="90"/>
    </row>
    <row r="101" spans="3:9" ht="13.5" customHeight="1">
      <c r="C101" s="84" t="s">
        <v>678</v>
      </c>
      <c r="D101" s="247" t="s">
        <v>231</v>
      </c>
      <c r="E101" s="247"/>
      <c r="F101" s="247"/>
      <c r="G101" s="90">
        <v>300</v>
      </c>
      <c r="H101" s="90"/>
      <c r="I101" s="90"/>
    </row>
    <row r="102" spans="4:9" ht="12.75">
      <c r="D102" s="247"/>
      <c r="E102" s="247"/>
      <c r="F102" s="247"/>
      <c r="G102" s="90"/>
      <c r="H102" s="90"/>
      <c r="I102" s="90"/>
    </row>
    <row r="103" spans="2:9" ht="13.5" customHeight="1">
      <c r="B103" s="88" t="s">
        <v>534</v>
      </c>
      <c r="D103" s="247" t="s">
        <v>535</v>
      </c>
      <c r="E103" s="247"/>
      <c r="F103" s="247"/>
      <c r="G103" s="90"/>
      <c r="H103" s="90">
        <f>SUM(G104:G120)</f>
        <v>598889</v>
      </c>
      <c r="I103" s="90"/>
    </row>
    <row r="104" spans="3:9" ht="12.75">
      <c r="C104" s="84" t="s">
        <v>638</v>
      </c>
      <c r="D104" s="247" t="s">
        <v>639</v>
      </c>
      <c r="E104" s="247"/>
      <c r="F104" s="247"/>
      <c r="G104" s="90">
        <f>Wydatki!H203</f>
        <v>1100</v>
      </c>
      <c r="H104" s="90"/>
      <c r="I104" s="90"/>
    </row>
    <row r="105" spans="3:9" ht="12.75">
      <c r="C105" s="84" t="s">
        <v>640</v>
      </c>
      <c r="D105" s="247" t="s">
        <v>641</v>
      </c>
      <c r="E105" s="247"/>
      <c r="F105" s="247"/>
      <c r="G105" s="90">
        <f>Wydatki!H178</f>
        <v>370800</v>
      </c>
      <c r="H105" s="90"/>
      <c r="I105" s="90"/>
    </row>
    <row r="106" spans="3:9" ht="12.75">
      <c r="C106" s="84" t="s">
        <v>642</v>
      </c>
      <c r="D106" s="247" t="s">
        <v>643</v>
      </c>
      <c r="E106" s="247"/>
      <c r="F106" s="247"/>
      <c r="G106" s="90">
        <f>Wydatki!H179</f>
        <v>31000</v>
      </c>
      <c r="H106" s="90"/>
      <c r="I106" s="90"/>
    </row>
    <row r="107" spans="3:9" ht="12.75">
      <c r="C107" s="84" t="s">
        <v>644</v>
      </c>
      <c r="D107" s="247" t="s">
        <v>645</v>
      </c>
      <c r="E107" s="247"/>
      <c r="F107" s="247"/>
      <c r="G107" s="90">
        <f>Wydatki!H180</f>
        <v>68700</v>
      </c>
      <c r="H107" s="90"/>
      <c r="I107" s="90"/>
    </row>
    <row r="108" spans="3:9" ht="12.75">
      <c r="C108" s="84" t="s">
        <v>646</v>
      </c>
      <c r="D108" s="247" t="s">
        <v>647</v>
      </c>
      <c r="E108" s="247"/>
      <c r="F108" s="247"/>
      <c r="G108" s="90">
        <f>Wydatki!H181</f>
        <v>9850</v>
      </c>
      <c r="H108" s="90"/>
      <c r="I108" s="90"/>
    </row>
    <row r="109" spans="3:9" ht="12.75">
      <c r="C109" s="106" t="s">
        <v>634</v>
      </c>
      <c r="D109" s="253" t="s">
        <v>635</v>
      </c>
      <c r="E109" s="253"/>
      <c r="F109" s="253"/>
      <c r="G109" s="107">
        <v>28500</v>
      </c>
      <c r="H109" s="90"/>
      <c r="I109" s="90"/>
    </row>
    <row r="110" spans="3:9" ht="12.75">
      <c r="C110" s="84" t="s">
        <v>652</v>
      </c>
      <c r="D110" s="247" t="s">
        <v>653</v>
      </c>
      <c r="E110" s="247"/>
      <c r="F110" s="247"/>
      <c r="G110" s="90">
        <f>Wydatki!H183</f>
        <v>4000</v>
      </c>
      <c r="H110" s="90"/>
      <c r="I110" s="90"/>
    </row>
    <row r="111" spans="3:9" ht="12.75">
      <c r="C111" s="84" t="s">
        <v>636</v>
      </c>
      <c r="D111" s="247" t="s">
        <v>637</v>
      </c>
      <c r="E111" s="247"/>
      <c r="F111" s="247"/>
      <c r="G111" s="90">
        <f>SUM(Wydatki!H192,Wydatki!H194:H195,Wydatki!H199:H200,Wydatki!H205,Wydatki!H207,Wydatki!H211)</f>
        <v>33140</v>
      </c>
      <c r="H111" s="90"/>
      <c r="I111" s="90"/>
    </row>
    <row r="112" spans="3:9" ht="12.75">
      <c r="C112" s="84" t="s">
        <v>679</v>
      </c>
      <c r="D112" s="247" t="s">
        <v>680</v>
      </c>
      <c r="E112" s="247"/>
      <c r="F112" s="247"/>
      <c r="G112" s="90">
        <f>Wydatki!H193</f>
        <v>1100</v>
      </c>
      <c r="H112" s="90"/>
      <c r="I112" s="90"/>
    </row>
    <row r="113" spans="3:9" ht="12.75" customHeight="1">
      <c r="C113" s="84" t="s">
        <v>345</v>
      </c>
      <c r="D113" s="247" t="s">
        <v>346</v>
      </c>
      <c r="E113" s="247"/>
      <c r="F113" s="247"/>
      <c r="G113" s="90">
        <v>2000</v>
      </c>
      <c r="H113" s="90"/>
      <c r="I113" s="90"/>
    </row>
    <row r="114" spans="3:9" ht="12.75" customHeight="1">
      <c r="C114" s="84" t="s">
        <v>301</v>
      </c>
      <c r="D114" s="247" t="s">
        <v>311</v>
      </c>
      <c r="E114" s="247"/>
      <c r="F114" s="247"/>
      <c r="G114" s="90">
        <v>10000</v>
      </c>
      <c r="H114" s="90"/>
      <c r="I114" s="90"/>
    </row>
    <row r="115" spans="3:9" ht="12.75">
      <c r="C115" s="84" t="s">
        <v>678</v>
      </c>
      <c r="D115" s="247" t="s">
        <v>231</v>
      </c>
      <c r="E115" s="247"/>
      <c r="F115" s="247"/>
      <c r="G115" s="90">
        <f>Wydatki!H201</f>
        <v>9000</v>
      </c>
      <c r="H115" s="90"/>
      <c r="I115" s="90"/>
    </row>
    <row r="116" spans="3:9" ht="12.75">
      <c r="C116" s="84" t="s">
        <v>654</v>
      </c>
      <c r="D116" s="247" t="s">
        <v>655</v>
      </c>
      <c r="E116" s="247"/>
      <c r="F116" s="247"/>
      <c r="G116" s="90">
        <f>Wydatki!H202</f>
        <v>3000</v>
      </c>
      <c r="H116" s="90"/>
      <c r="I116" s="90"/>
    </row>
    <row r="117" spans="3:9" ht="12.75">
      <c r="C117" s="84" t="s">
        <v>656</v>
      </c>
      <c r="D117" s="247" t="s">
        <v>657</v>
      </c>
      <c r="E117" s="247"/>
      <c r="F117" s="247"/>
      <c r="G117" s="90">
        <f>Wydatki!H182</f>
        <v>11310</v>
      </c>
      <c r="H117" s="90"/>
      <c r="I117" s="90"/>
    </row>
    <row r="118" spans="3:9" ht="25.5" customHeight="1">
      <c r="C118" s="84" t="s">
        <v>302</v>
      </c>
      <c r="D118" s="247" t="s">
        <v>304</v>
      </c>
      <c r="E118" s="247"/>
      <c r="F118" s="247"/>
      <c r="G118" s="90">
        <f>Wydatki!H198</f>
        <v>3000</v>
      </c>
      <c r="H118" s="90"/>
      <c r="I118" s="90"/>
    </row>
    <row r="119" spans="3:9" ht="24.75" customHeight="1">
      <c r="C119" s="84" t="s">
        <v>303</v>
      </c>
      <c r="D119" s="247" t="s">
        <v>305</v>
      </c>
      <c r="E119" s="247"/>
      <c r="F119" s="247"/>
      <c r="G119" s="90">
        <v>4500</v>
      </c>
      <c r="H119" s="90"/>
      <c r="I119" s="90"/>
    </row>
    <row r="120" spans="3:9" ht="25.5" customHeight="1">
      <c r="C120" s="84" t="s">
        <v>300</v>
      </c>
      <c r="D120" s="247" t="s">
        <v>306</v>
      </c>
      <c r="E120" s="247"/>
      <c r="F120" s="247"/>
      <c r="G120" s="90">
        <v>7889</v>
      </c>
      <c r="H120" s="90"/>
      <c r="I120" s="90"/>
    </row>
    <row r="121" spans="4:9" ht="12.75">
      <c r="D121" s="248"/>
      <c r="E121" s="248"/>
      <c r="F121" s="248"/>
      <c r="G121" s="90"/>
      <c r="H121" s="90"/>
      <c r="I121" s="90"/>
    </row>
    <row r="122" spans="2:9" ht="12.75">
      <c r="B122" s="88" t="s">
        <v>681</v>
      </c>
      <c r="D122" s="247" t="s">
        <v>385</v>
      </c>
      <c r="E122" s="247"/>
      <c r="F122" s="247"/>
      <c r="G122" s="90"/>
      <c r="H122" s="90">
        <f>SUM(G123)</f>
        <v>4000</v>
      </c>
      <c r="I122" s="90"/>
    </row>
    <row r="123" spans="3:9" ht="12.75">
      <c r="C123" s="84" t="s">
        <v>634</v>
      </c>
      <c r="D123" s="247" t="s">
        <v>635</v>
      </c>
      <c r="E123" s="247"/>
      <c r="F123" s="247"/>
      <c r="G123" s="90">
        <f>Wydatki!H216</f>
        <v>4000</v>
      </c>
      <c r="H123" s="90"/>
      <c r="I123" s="90"/>
    </row>
    <row r="124" spans="4:9" ht="12.75">
      <c r="D124" s="248"/>
      <c r="E124" s="248"/>
      <c r="F124" s="248"/>
      <c r="G124" s="90"/>
      <c r="H124" s="90"/>
      <c r="I124" s="90"/>
    </row>
    <row r="125" spans="2:9" ht="12.75" customHeight="1">
      <c r="B125" s="88" t="s">
        <v>682</v>
      </c>
      <c r="D125" s="247" t="s">
        <v>813</v>
      </c>
      <c r="E125" s="247"/>
      <c r="F125" s="247"/>
      <c r="G125" s="90"/>
      <c r="H125" s="90">
        <f>SUM(G126:G129)</f>
        <v>13200</v>
      </c>
      <c r="I125" s="90"/>
    </row>
    <row r="126" spans="3:9" ht="12.75">
      <c r="C126" s="84" t="s">
        <v>676</v>
      </c>
      <c r="D126" s="247" t="s">
        <v>677</v>
      </c>
      <c r="E126" s="247"/>
      <c r="F126" s="247"/>
      <c r="G126" s="90">
        <f>Wydatki!H220</f>
        <v>3300</v>
      </c>
      <c r="H126" s="90"/>
      <c r="I126" s="90"/>
    </row>
    <row r="127" spans="3:9" ht="12.75">
      <c r="C127" s="84" t="s">
        <v>636</v>
      </c>
      <c r="D127" s="247" t="s">
        <v>637</v>
      </c>
      <c r="E127" s="247"/>
      <c r="F127" s="247"/>
      <c r="G127" s="90">
        <f>Wydatki!H222</f>
        <v>6000</v>
      </c>
      <c r="H127" s="90"/>
      <c r="I127" s="90"/>
    </row>
    <row r="128" spans="3:9" ht="12.75">
      <c r="C128" s="84" t="s">
        <v>678</v>
      </c>
      <c r="D128" s="247" t="s">
        <v>231</v>
      </c>
      <c r="E128" s="247"/>
      <c r="F128" s="247"/>
      <c r="G128" s="90">
        <f>Wydatki!H221</f>
        <v>2500</v>
      </c>
      <c r="H128" s="90"/>
      <c r="I128" s="90"/>
    </row>
    <row r="129" spans="3:9" ht="12.75">
      <c r="C129" s="84" t="s">
        <v>654</v>
      </c>
      <c r="D129" s="247" t="s">
        <v>655</v>
      </c>
      <c r="E129" s="247"/>
      <c r="F129" s="247"/>
      <c r="G129" s="90">
        <f>SUM(Wydatki!H223:H224)</f>
        <v>1400</v>
      </c>
      <c r="H129" s="90"/>
      <c r="I129" s="90"/>
    </row>
    <row r="130" spans="4:9" ht="12.75">
      <c r="D130" s="248"/>
      <c r="E130" s="248"/>
      <c r="F130" s="248"/>
      <c r="G130" s="90"/>
      <c r="H130" s="90"/>
      <c r="I130" s="90"/>
    </row>
    <row r="131" spans="4:9" ht="12.75">
      <c r="D131" s="247"/>
      <c r="E131" s="247"/>
      <c r="F131" s="247"/>
      <c r="G131" s="90"/>
      <c r="H131" s="90"/>
      <c r="I131" s="90"/>
    </row>
    <row r="132" spans="1:9" ht="45.75" customHeight="1">
      <c r="A132" s="85" t="s">
        <v>542</v>
      </c>
      <c r="B132" s="83"/>
      <c r="C132" s="83"/>
      <c r="D132" s="252" t="s">
        <v>683</v>
      </c>
      <c r="E132" s="252"/>
      <c r="F132" s="252"/>
      <c r="G132" s="90"/>
      <c r="H132" s="90"/>
      <c r="I132" s="91">
        <f>SUM(H132:H134)</f>
        <v>399</v>
      </c>
    </row>
    <row r="133" spans="2:9" ht="25.5" customHeight="1">
      <c r="B133" s="88" t="s">
        <v>544</v>
      </c>
      <c r="D133" s="247" t="s">
        <v>421</v>
      </c>
      <c r="E133" s="247"/>
      <c r="F133" s="247"/>
      <c r="G133" s="90"/>
      <c r="H133" s="90">
        <f>SUM(G134:G136)</f>
        <v>399</v>
      </c>
      <c r="I133" s="90"/>
    </row>
    <row r="134" spans="3:9" ht="14.25" customHeight="1">
      <c r="C134" s="84" t="s">
        <v>644</v>
      </c>
      <c r="D134" s="247" t="s">
        <v>645</v>
      </c>
      <c r="E134" s="247"/>
      <c r="F134" s="247"/>
      <c r="G134" s="90">
        <f>Wydatki!H240</f>
        <v>57</v>
      </c>
      <c r="H134" s="90"/>
      <c r="I134" s="90"/>
    </row>
    <row r="135" spans="3:9" ht="13.5" customHeight="1">
      <c r="C135" s="84" t="s">
        <v>646</v>
      </c>
      <c r="D135" s="247" t="s">
        <v>647</v>
      </c>
      <c r="E135" s="247"/>
      <c r="F135" s="247"/>
      <c r="G135" s="90">
        <f>Wydatki!H241</f>
        <v>8</v>
      </c>
      <c r="H135" s="90"/>
      <c r="I135" s="90"/>
    </row>
    <row r="136" spans="3:9" ht="13.5" customHeight="1">
      <c r="C136" s="84" t="s">
        <v>648</v>
      </c>
      <c r="D136" s="247" t="s">
        <v>649</v>
      </c>
      <c r="E136" s="247"/>
      <c r="F136" s="247"/>
      <c r="G136" s="90">
        <f>Wydatki!H239</f>
        <v>334</v>
      </c>
      <c r="H136" s="90"/>
      <c r="I136" s="90"/>
    </row>
    <row r="137" spans="4:9" ht="13.5" customHeight="1">
      <c r="D137" s="248"/>
      <c r="E137" s="248"/>
      <c r="F137" s="248"/>
      <c r="G137" s="90"/>
      <c r="H137" s="90"/>
      <c r="I137" s="90"/>
    </row>
    <row r="138" spans="4:9" ht="12.75">
      <c r="D138" s="247"/>
      <c r="E138" s="247"/>
      <c r="F138" s="247"/>
      <c r="G138" s="90"/>
      <c r="H138" s="90"/>
      <c r="I138" s="90"/>
    </row>
    <row r="139" spans="1:9" ht="32.25" customHeight="1">
      <c r="A139" s="85" t="s">
        <v>684</v>
      </c>
      <c r="B139" s="85"/>
      <c r="C139" s="85"/>
      <c r="D139" s="249" t="s">
        <v>685</v>
      </c>
      <c r="E139" s="249"/>
      <c r="F139" s="249"/>
      <c r="G139" s="90"/>
      <c r="H139" s="90"/>
      <c r="I139" s="91">
        <f>SUM(H139:H157)</f>
        <v>83440</v>
      </c>
    </row>
    <row r="140" spans="2:9" ht="13.5" customHeight="1">
      <c r="B140" s="88" t="s">
        <v>312</v>
      </c>
      <c r="D140" s="260" t="s">
        <v>313</v>
      </c>
      <c r="E140" s="260"/>
      <c r="F140" s="260"/>
      <c r="G140" s="115"/>
      <c r="H140" s="90">
        <f>SUM(G141)</f>
        <v>1000</v>
      </c>
      <c r="I140" s="115"/>
    </row>
    <row r="141" spans="3:10" ht="15" customHeight="1">
      <c r="C141" s="84" t="s">
        <v>315</v>
      </c>
      <c r="D141" s="247" t="s">
        <v>314</v>
      </c>
      <c r="E141" s="247"/>
      <c r="F141" s="247"/>
      <c r="G141" s="90">
        <f>Wydatki!H253</f>
        <v>1000</v>
      </c>
      <c r="H141" s="90"/>
      <c r="I141" s="90"/>
      <c r="J141" s="52" t="s">
        <v>316</v>
      </c>
    </row>
    <row r="142" spans="4:9" ht="15" customHeight="1">
      <c r="D142" s="248"/>
      <c r="E142" s="248"/>
      <c r="F142" s="248"/>
      <c r="G142" s="90"/>
      <c r="H142" s="90"/>
      <c r="I142" s="90"/>
    </row>
    <row r="143" spans="2:9" ht="15" customHeight="1">
      <c r="B143" s="88" t="s">
        <v>686</v>
      </c>
      <c r="D143" s="247" t="s">
        <v>687</v>
      </c>
      <c r="E143" s="247"/>
      <c r="F143" s="247"/>
      <c r="G143" s="90"/>
      <c r="H143" s="90">
        <f>SUM(G144:G154)</f>
        <v>80940</v>
      </c>
      <c r="I143" s="90"/>
    </row>
    <row r="144" spans="3:9" ht="12.75">
      <c r="C144" s="84" t="s">
        <v>644</v>
      </c>
      <c r="D144" s="247" t="s">
        <v>645</v>
      </c>
      <c r="E144" s="247"/>
      <c r="F144" s="247"/>
      <c r="G144" s="90">
        <v>1200</v>
      </c>
      <c r="H144" s="90"/>
      <c r="I144" s="90"/>
    </row>
    <row r="145" spans="3:9" ht="12.75">
      <c r="C145" s="84" t="s">
        <v>646</v>
      </c>
      <c r="D145" s="247" t="s">
        <v>647</v>
      </c>
      <c r="E145" s="247"/>
      <c r="F145" s="247"/>
      <c r="G145" s="90">
        <v>200</v>
      </c>
      <c r="H145" s="90"/>
      <c r="I145" s="90"/>
    </row>
    <row r="146" spans="3:9" ht="12.75">
      <c r="C146" s="84" t="s">
        <v>648</v>
      </c>
      <c r="D146" s="247" t="s">
        <v>649</v>
      </c>
      <c r="E146" s="247"/>
      <c r="F146" s="247"/>
      <c r="G146" s="90">
        <f>Wydatki!H281</f>
        <v>10000</v>
      </c>
      <c r="H146" s="90"/>
      <c r="I146" s="90"/>
    </row>
    <row r="147" spans="3:9" ht="12.75">
      <c r="C147" s="84" t="s">
        <v>634</v>
      </c>
      <c r="D147" s="247" t="s">
        <v>635</v>
      </c>
      <c r="E147" s="247"/>
      <c r="F147" s="247"/>
      <c r="G147" s="90">
        <f>SUM(Wydatki!H258,Wydatki!H265:H268,Wydatki!H272,Wydatki!H274:H275,Wydatki!H278,Wydatki!H283)</f>
        <v>19740</v>
      </c>
      <c r="H147" s="90"/>
      <c r="I147" s="90"/>
    </row>
    <row r="148" spans="3:9" ht="12.75">
      <c r="C148" s="84" t="s">
        <v>652</v>
      </c>
      <c r="D148" s="247" t="s">
        <v>653</v>
      </c>
      <c r="E148" s="247"/>
      <c r="F148" s="247"/>
      <c r="G148" s="90">
        <f>Wydatki!H279</f>
        <v>12000</v>
      </c>
      <c r="H148" s="90"/>
      <c r="I148" s="90"/>
    </row>
    <row r="149" spans="3:9" ht="12.75">
      <c r="C149" s="84" t="s">
        <v>650</v>
      </c>
      <c r="D149" s="247" t="s">
        <v>651</v>
      </c>
      <c r="E149" s="247"/>
      <c r="F149" s="247"/>
      <c r="G149" s="90">
        <f>Wydatki!H269</f>
        <v>3000</v>
      </c>
      <c r="H149" s="90"/>
      <c r="I149" s="90"/>
    </row>
    <row r="150" spans="3:9" ht="12.75">
      <c r="C150" s="84" t="s">
        <v>636</v>
      </c>
      <c r="D150" s="247" t="s">
        <v>637</v>
      </c>
      <c r="E150" s="247"/>
      <c r="F150" s="247"/>
      <c r="G150" s="90">
        <f>SUM(Wydatki!H259,Wydatki!H263,Wydatki!H271,Wydatki!H273,Wydatki!H276,Wydatki!H277,Wydatki!H280)</f>
        <v>13300</v>
      </c>
      <c r="H150" s="90"/>
      <c r="I150" s="90"/>
    </row>
    <row r="151" spans="3:9" ht="12.75">
      <c r="C151" s="84" t="s">
        <v>301</v>
      </c>
      <c r="D151" s="247" t="s">
        <v>311</v>
      </c>
      <c r="E151" s="247"/>
      <c r="F151" s="247"/>
      <c r="G151" s="90">
        <f>Wydatki!H270</f>
        <v>800</v>
      </c>
      <c r="H151" s="90"/>
      <c r="I151" s="90"/>
    </row>
    <row r="152" spans="3:9" ht="12.75">
      <c r="C152" s="84" t="s">
        <v>678</v>
      </c>
      <c r="D152" s="247" t="s">
        <v>231</v>
      </c>
      <c r="E152" s="247"/>
      <c r="F152" s="247"/>
      <c r="G152" s="90">
        <f>Wydatki!H264</f>
        <v>400</v>
      </c>
      <c r="H152" s="90"/>
      <c r="I152" s="90"/>
    </row>
    <row r="153" spans="3:9" ht="12.75">
      <c r="C153" s="84" t="s">
        <v>654</v>
      </c>
      <c r="D153" s="247" t="s">
        <v>655</v>
      </c>
      <c r="E153" s="247"/>
      <c r="F153" s="247"/>
      <c r="G153" s="90">
        <f>SUM(Wydatki!H260:H262)</f>
        <v>5300</v>
      </c>
      <c r="H153" s="90"/>
      <c r="I153" s="90"/>
    </row>
    <row r="154" spans="3:9" ht="12" customHeight="1">
      <c r="C154" s="84" t="s">
        <v>658</v>
      </c>
      <c r="D154" s="247" t="s">
        <v>659</v>
      </c>
      <c r="E154" s="247"/>
      <c r="F154" s="247"/>
      <c r="G154" s="90">
        <f>SUM(Wydatki!H284:H285)</f>
        <v>15000</v>
      </c>
      <c r="H154" s="90"/>
      <c r="I154" s="90"/>
    </row>
    <row r="155" spans="4:9" ht="13.5" customHeight="1">
      <c r="D155" s="248"/>
      <c r="E155" s="248"/>
      <c r="F155" s="248"/>
      <c r="G155" s="90"/>
      <c r="H155" s="90"/>
      <c r="I155" s="90"/>
    </row>
    <row r="156" spans="2:9" ht="13.5" customHeight="1">
      <c r="B156" s="88" t="s">
        <v>688</v>
      </c>
      <c r="D156" s="247" t="s">
        <v>18</v>
      </c>
      <c r="E156" s="247"/>
      <c r="F156" s="247"/>
      <c r="G156" s="90"/>
      <c r="H156" s="90">
        <f>SUM(G157:G159)</f>
        <v>1500</v>
      </c>
      <c r="I156" s="90"/>
    </row>
    <row r="157" spans="3:9" ht="12.75">
      <c r="C157" s="84" t="s">
        <v>634</v>
      </c>
      <c r="D157" s="247" t="s">
        <v>635</v>
      </c>
      <c r="E157" s="247"/>
      <c r="F157" s="247"/>
      <c r="G157" s="90">
        <f>Wydatki!H290+Wydatki!H291</f>
        <v>1500</v>
      </c>
      <c r="H157" s="90"/>
      <c r="I157" s="90"/>
    </row>
    <row r="158" spans="4:9" ht="12.75">
      <c r="D158" s="247"/>
      <c r="E158" s="247"/>
      <c r="F158" s="247"/>
      <c r="G158" s="90"/>
      <c r="H158" s="90"/>
      <c r="I158" s="90"/>
    </row>
    <row r="159" spans="4:9" ht="12.75">
      <c r="D159" s="247"/>
      <c r="E159" s="247"/>
      <c r="F159" s="247"/>
      <c r="G159" s="90"/>
      <c r="H159" s="90"/>
      <c r="I159" s="90"/>
    </row>
    <row r="160" spans="1:9" ht="78" customHeight="1">
      <c r="A160" s="85" t="s">
        <v>546</v>
      </c>
      <c r="C160" s="88"/>
      <c r="D160" s="252" t="s">
        <v>689</v>
      </c>
      <c r="E160" s="252"/>
      <c r="F160" s="252"/>
      <c r="G160" s="90"/>
      <c r="H160" s="90"/>
      <c r="I160" s="91">
        <f>SUM(H161:H163)</f>
        <v>27330</v>
      </c>
    </row>
    <row r="161" spans="2:9" ht="25.5" customHeight="1">
      <c r="B161" s="88" t="s">
        <v>690</v>
      </c>
      <c r="D161" s="247" t="s">
        <v>691</v>
      </c>
      <c r="E161" s="247"/>
      <c r="F161" s="247"/>
      <c r="G161" s="90"/>
      <c r="H161" s="90">
        <f>SUM(G162:G166)</f>
        <v>27330</v>
      </c>
      <c r="I161" s="90"/>
    </row>
    <row r="162" spans="3:9" ht="12.75">
      <c r="C162" s="84" t="s">
        <v>692</v>
      </c>
      <c r="D162" s="247" t="s">
        <v>693</v>
      </c>
      <c r="E162" s="247"/>
      <c r="F162" s="247"/>
      <c r="G162" s="90">
        <f>Wydatki!H308</f>
        <v>16000</v>
      </c>
      <c r="H162" s="90"/>
      <c r="I162" s="90"/>
    </row>
    <row r="163" spans="3:9" ht="12.75">
      <c r="C163" s="84" t="s">
        <v>644</v>
      </c>
      <c r="D163" s="247" t="s">
        <v>645</v>
      </c>
      <c r="E163" s="247"/>
      <c r="F163" s="247"/>
      <c r="G163" s="90">
        <f>Wydatki!H311</f>
        <v>300</v>
      </c>
      <c r="H163" s="90"/>
      <c r="I163" s="90"/>
    </row>
    <row r="164" spans="3:9" ht="12.75">
      <c r="C164" s="84" t="s">
        <v>646</v>
      </c>
      <c r="D164" s="247" t="s">
        <v>647</v>
      </c>
      <c r="E164" s="247"/>
      <c r="F164" s="247"/>
      <c r="G164" s="90">
        <f>Wydatki!H312</f>
        <v>30</v>
      </c>
      <c r="H164" s="90"/>
      <c r="I164" s="90"/>
    </row>
    <row r="165" spans="3:9" ht="25.5" customHeight="1">
      <c r="C165" s="84" t="s">
        <v>303</v>
      </c>
      <c r="D165" s="247" t="s">
        <v>305</v>
      </c>
      <c r="E165" s="247"/>
      <c r="F165" s="247"/>
      <c r="G165" s="90">
        <f>Wydatki!H309</f>
        <v>2000</v>
      </c>
      <c r="H165" s="90"/>
      <c r="I165" s="90"/>
    </row>
    <row r="166" spans="3:9" ht="12.75">
      <c r="C166" s="84" t="s">
        <v>636</v>
      </c>
      <c r="D166" s="247" t="s">
        <v>637</v>
      </c>
      <c r="E166" s="247"/>
      <c r="F166" s="247"/>
      <c r="G166" s="90">
        <f>Wydatki!H310</f>
        <v>9000</v>
      </c>
      <c r="H166" s="90"/>
      <c r="I166" s="90"/>
    </row>
    <row r="167" spans="4:9" ht="12.75">
      <c r="D167" s="247"/>
      <c r="E167" s="247"/>
      <c r="F167" s="247"/>
      <c r="G167" s="90"/>
      <c r="H167" s="90"/>
      <c r="I167" s="90"/>
    </row>
    <row r="168" spans="4:9" ht="12.75">
      <c r="D168" s="247"/>
      <c r="E168" s="247"/>
      <c r="F168" s="247"/>
      <c r="G168" s="90"/>
      <c r="H168" s="90"/>
      <c r="I168" s="90"/>
    </row>
    <row r="169" spans="1:9" ht="23.25" customHeight="1">
      <c r="A169" s="85" t="s">
        <v>694</v>
      </c>
      <c r="B169" s="85"/>
      <c r="C169" s="85"/>
      <c r="D169" s="252" t="s">
        <v>695</v>
      </c>
      <c r="E169" s="252"/>
      <c r="F169" s="252"/>
      <c r="G169" s="90"/>
      <c r="H169" s="90"/>
      <c r="I169" s="91">
        <f>SUM(H170:H171)</f>
        <v>68000</v>
      </c>
    </row>
    <row r="170" spans="2:9" ht="29.25" customHeight="1">
      <c r="B170" s="88" t="s">
        <v>696</v>
      </c>
      <c r="D170" s="247" t="s">
        <v>697</v>
      </c>
      <c r="E170" s="247"/>
      <c r="F170" s="247"/>
      <c r="G170" s="90"/>
      <c r="H170" s="90">
        <f>SUM(G171)</f>
        <v>68000</v>
      </c>
      <c r="I170" s="90"/>
    </row>
    <row r="171" spans="3:9" ht="24.75" customHeight="1">
      <c r="C171" s="84" t="s">
        <v>698</v>
      </c>
      <c r="D171" s="247" t="s">
        <v>699</v>
      </c>
      <c r="E171" s="247"/>
      <c r="F171" s="247"/>
      <c r="G171" s="90">
        <f>Wydatki!H323+Wydatki!H324</f>
        <v>68000</v>
      </c>
      <c r="H171" s="90"/>
      <c r="I171" s="90"/>
    </row>
    <row r="172" spans="4:9" ht="15" customHeight="1">
      <c r="D172" s="247"/>
      <c r="E172" s="247"/>
      <c r="F172" s="247"/>
      <c r="G172" s="90"/>
      <c r="H172" s="90"/>
      <c r="I172" s="90"/>
    </row>
    <row r="173" spans="4:9" ht="12.75" customHeight="1">
      <c r="D173" s="247"/>
      <c r="E173" s="247"/>
      <c r="F173" s="247"/>
      <c r="G173" s="90"/>
      <c r="H173" s="90"/>
      <c r="I173" s="90"/>
    </row>
    <row r="174" spans="1:9" ht="17.25" customHeight="1">
      <c r="A174" s="85" t="s">
        <v>188</v>
      </c>
      <c r="B174" s="85"/>
      <c r="C174" s="85"/>
      <c r="D174" s="249" t="s">
        <v>700</v>
      </c>
      <c r="E174" s="249"/>
      <c r="F174" s="249"/>
      <c r="G174" s="90"/>
      <c r="H174" s="90"/>
      <c r="I174" s="91">
        <f>SUM(H175)</f>
        <v>7000</v>
      </c>
    </row>
    <row r="175" spans="2:9" ht="16.5" customHeight="1">
      <c r="B175" s="88" t="s">
        <v>701</v>
      </c>
      <c r="D175" s="247" t="s">
        <v>702</v>
      </c>
      <c r="E175" s="247"/>
      <c r="F175" s="247"/>
      <c r="G175" s="90"/>
      <c r="H175" s="90">
        <f>SUM(G176)</f>
        <v>7000</v>
      </c>
      <c r="I175" s="90"/>
    </row>
    <row r="176" spans="3:9" ht="15" customHeight="1">
      <c r="C176" s="84" t="s">
        <v>703</v>
      </c>
      <c r="D176" s="247" t="s">
        <v>704</v>
      </c>
      <c r="E176" s="247"/>
      <c r="F176" s="247"/>
      <c r="G176" s="90">
        <f>Wydatki!H335</f>
        <v>7000</v>
      </c>
      <c r="H176" s="90"/>
      <c r="I176" s="90"/>
    </row>
    <row r="177" spans="4:9" ht="12.75">
      <c r="D177" s="247"/>
      <c r="E177" s="247"/>
      <c r="F177" s="247"/>
      <c r="G177" s="90"/>
      <c r="H177" s="90"/>
      <c r="I177" s="90"/>
    </row>
    <row r="178" spans="4:9" ht="12.75">
      <c r="D178" s="247"/>
      <c r="E178" s="247"/>
      <c r="F178" s="247"/>
      <c r="G178" s="90"/>
      <c r="H178" s="90"/>
      <c r="I178" s="90"/>
    </row>
    <row r="179" spans="1:9" ht="16.5" customHeight="1">
      <c r="A179" s="85" t="s">
        <v>51</v>
      </c>
      <c r="B179" s="85"/>
      <c r="C179" s="85"/>
      <c r="D179" s="249" t="s">
        <v>705</v>
      </c>
      <c r="E179" s="249"/>
      <c r="F179" s="249"/>
      <c r="G179" s="90"/>
      <c r="H179" s="90"/>
      <c r="I179" s="91">
        <f>SUM(H180:H252)</f>
        <v>1534286</v>
      </c>
    </row>
    <row r="180" spans="2:9" ht="14.25" customHeight="1">
      <c r="B180" s="88" t="s">
        <v>601</v>
      </c>
      <c r="D180" s="247" t="s">
        <v>706</v>
      </c>
      <c r="E180" s="247"/>
      <c r="F180" s="247"/>
      <c r="G180" s="90"/>
      <c r="H180" s="90">
        <f>SUM(G181:G197)</f>
        <v>738947</v>
      </c>
      <c r="I180" s="90"/>
    </row>
    <row r="181" spans="3:9" ht="12.75">
      <c r="C181" s="84" t="s">
        <v>638</v>
      </c>
      <c r="D181" s="247" t="s">
        <v>639</v>
      </c>
      <c r="E181" s="247"/>
      <c r="F181" s="247"/>
      <c r="G181" s="90">
        <v>32800</v>
      </c>
      <c r="H181" s="90"/>
      <c r="I181" s="90"/>
    </row>
    <row r="182" spans="3:9" ht="12.75">
      <c r="C182" s="84" t="s">
        <v>640</v>
      </c>
      <c r="D182" s="247" t="s">
        <v>641</v>
      </c>
      <c r="E182" s="247"/>
      <c r="F182" s="247"/>
      <c r="G182" s="90">
        <v>480000</v>
      </c>
      <c r="H182" s="90"/>
      <c r="I182" s="90"/>
    </row>
    <row r="183" spans="3:9" ht="12.75">
      <c r="C183" s="84" t="s">
        <v>642</v>
      </c>
      <c r="D183" s="247" t="s">
        <v>643</v>
      </c>
      <c r="E183" s="247"/>
      <c r="F183" s="247"/>
      <c r="G183" s="90">
        <v>36300</v>
      </c>
      <c r="H183" s="90"/>
      <c r="I183" s="90"/>
    </row>
    <row r="184" spans="3:9" ht="12.75">
      <c r="C184" s="84" t="s">
        <v>644</v>
      </c>
      <c r="D184" s="247" t="s">
        <v>645</v>
      </c>
      <c r="E184" s="247"/>
      <c r="F184" s="247"/>
      <c r="G184" s="90">
        <v>93000</v>
      </c>
      <c r="H184" s="90"/>
      <c r="I184" s="90"/>
    </row>
    <row r="185" spans="3:9" ht="12.75">
      <c r="C185" s="84" t="s">
        <v>646</v>
      </c>
      <c r="D185" s="247" t="s">
        <v>647</v>
      </c>
      <c r="E185" s="247"/>
      <c r="F185" s="247"/>
      <c r="G185" s="90">
        <v>13400</v>
      </c>
      <c r="H185" s="90"/>
      <c r="I185" s="90"/>
    </row>
    <row r="186" spans="3:9" ht="12.75">
      <c r="C186" s="84" t="s">
        <v>634</v>
      </c>
      <c r="D186" s="247" t="s">
        <v>635</v>
      </c>
      <c r="E186" s="247"/>
      <c r="F186" s="247"/>
      <c r="G186" s="90">
        <v>26500</v>
      </c>
      <c r="H186" s="90"/>
      <c r="I186" s="90"/>
    </row>
    <row r="187" spans="3:9" ht="13.5" customHeight="1">
      <c r="C187" s="84" t="s">
        <v>707</v>
      </c>
      <c r="D187" s="247" t="s">
        <v>708</v>
      </c>
      <c r="E187" s="247"/>
      <c r="F187" s="247"/>
      <c r="G187" s="90">
        <v>870</v>
      </c>
      <c r="H187" s="90"/>
      <c r="I187" s="90"/>
    </row>
    <row r="188" spans="3:9" ht="12.75">
      <c r="C188" s="84" t="s">
        <v>652</v>
      </c>
      <c r="D188" s="247" t="s">
        <v>653</v>
      </c>
      <c r="E188" s="247"/>
      <c r="F188" s="247"/>
      <c r="G188" s="90">
        <v>7650</v>
      </c>
      <c r="H188" s="90"/>
      <c r="I188" s="90"/>
    </row>
    <row r="189" spans="3:9" ht="12.75">
      <c r="C189" s="84" t="s">
        <v>650</v>
      </c>
      <c r="D189" s="247" t="s">
        <v>651</v>
      </c>
      <c r="E189" s="247"/>
      <c r="F189" s="247"/>
      <c r="G189" s="90">
        <v>6750</v>
      </c>
      <c r="H189" s="90"/>
      <c r="I189" s="90"/>
    </row>
    <row r="190" spans="3:9" ht="12.75">
      <c r="C190" s="84" t="s">
        <v>636</v>
      </c>
      <c r="D190" s="247" t="s">
        <v>637</v>
      </c>
      <c r="E190" s="247"/>
      <c r="F190" s="247"/>
      <c r="G190" s="90">
        <v>4150</v>
      </c>
      <c r="H190" s="90"/>
      <c r="I190" s="90"/>
    </row>
    <row r="191" spans="3:9" ht="12.75">
      <c r="C191" s="84" t="s">
        <v>679</v>
      </c>
      <c r="D191" s="247" t="s">
        <v>680</v>
      </c>
      <c r="E191" s="247"/>
      <c r="F191" s="247"/>
      <c r="G191" s="90">
        <v>700</v>
      </c>
      <c r="H191" s="90"/>
      <c r="I191" s="90"/>
    </row>
    <row r="192" spans="3:9" ht="12.75">
      <c r="C192" s="84" t="s">
        <v>301</v>
      </c>
      <c r="D192" s="247" t="s">
        <v>311</v>
      </c>
      <c r="E192" s="247"/>
      <c r="F192" s="247"/>
      <c r="G192" s="90">
        <v>2000</v>
      </c>
      <c r="H192" s="90"/>
      <c r="I192" s="90"/>
    </row>
    <row r="193" spans="3:9" ht="12.75">
      <c r="C193" s="84" t="s">
        <v>678</v>
      </c>
      <c r="D193" s="247" t="s">
        <v>231</v>
      </c>
      <c r="E193" s="247"/>
      <c r="F193" s="247"/>
      <c r="G193" s="90">
        <v>2600</v>
      </c>
      <c r="H193" s="90"/>
      <c r="I193" s="90"/>
    </row>
    <row r="194" spans="3:9" ht="13.5" customHeight="1">
      <c r="C194" s="84" t="s">
        <v>654</v>
      </c>
      <c r="D194" s="247" t="s">
        <v>655</v>
      </c>
      <c r="E194" s="247"/>
      <c r="F194" s="247"/>
      <c r="G194" s="90">
        <v>600</v>
      </c>
      <c r="H194" s="90"/>
      <c r="I194" s="90"/>
    </row>
    <row r="195" spans="3:9" ht="12.75">
      <c r="C195" s="84" t="s">
        <v>656</v>
      </c>
      <c r="D195" s="247" t="s">
        <v>657</v>
      </c>
      <c r="E195" s="247"/>
      <c r="F195" s="247"/>
      <c r="G195" s="90">
        <v>29877</v>
      </c>
      <c r="H195" s="90"/>
      <c r="I195" s="90"/>
    </row>
    <row r="196" spans="3:9" ht="25.5" customHeight="1">
      <c r="C196" s="84" t="s">
        <v>302</v>
      </c>
      <c r="D196" s="247" t="s">
        <v>304</v>
      </c>
      <c r="E196" s="247"/>
      <c r="F196" s="247"/>
      <c r="G196" s="90">
        <v>250</v>
      </c>
      <c r="H196" s="90"/>
      <c r="I196" s="90"/>
    </row>
    <row r="197" spans="3:9" ht="24.75" customHeight="1">
      <c r="C197" s="84" t="s">
        <v>303</v>
      </c>
      <c r="D197" s="247" t="s">
        <v>305</v>
      </c>
      <c r="E197" s="247"/>
      <c r="F197" s="247"/>
      <c r="G197" s="90">
        <v>1500</v>
      </c>
      <c r="H197" s="90"/>
      <c r="I197" s="90"/>
    </row>
    <row r="198" spans="4:9" ht="12.75">
      <c r="D198" s="247"/>
      <c r="E198" s="247"/>
      <c r="F198" s="247"/>
      <c r="G198" s="90"/>
      <c r="H198" s="90"/>
      <c r="I198" s="90"/>
    </row>
    <row r="199" spans="2:9" ht="27" customHeight="1">
      <c r="B199" s="88" t="s">
        <v>709</v>
      </c>
      <c r="D199" s="247" t="s">
        <v>182</v>
      </c>
      <c r="E199" s="247"/>
      <c r="F199" s="247"/>
      <c r="G199" s="90"/>
      <c r="H199" s="90">
        <f>SUM(G200:G210)</f>
        <v>84178</v>
      </c>
      <c r="I199" s="90"/>
    </row>
    <row r="200" spans="3:9" ht="12.75">
      <c r="C200" s="84" t="s">
        <v>638</v>
      </c>
      <c r="D200" s="247" t="s">
        <v>639</v>
      </c>
      <c r="E200" s="247"/>
      <c r="F200" s="247"/>
      <c r="G200" s="90">
        <v>3200</v>
      </c>
      <c r="H200" s="90"/>
      <c r="I200" s="90"/>
    </row>
    <row r="201" spans="3:9" ht="12.75">
      <c r="C201" s="84" t="s">
        <v>640</v>
      </c>
      <c r="D201" s="247" t="s">
        <v>641</v>
      </c>
      <c r="E201" s="247"/>
      <c r="F201" s="247"/>
      <c r="G201" s="90">
        <v>39700</v>
      </c>
      <c r="H201" s="90"/>
      <c r="I201" s="90"/>
    </row>
    <row r="202" spans="3:9" ht="12.75">
      <c r="C202" s="84" t="s">
        <v>642</v>
      </c>
      <c r="D202" s="247" t="s">
        <v>643</v>
      </c>
      <c r="E202" s="247"/>
      <c r="F202" s="247"/>
      <c r="G202" s="90">
        <v>5000</v>
      </c>
      <c r="H202" s="90"/>
      <c r="I202" s="90"/>
    </row>
    <row r="203" spans="3:9" ht="12.75">
      <c r="C203" s="84" t="s">
        <v>644</v>
      </c>
      <c r="D203" s="247" t="s">
        <v>645</v>
      </c>
      <c r="E203" s="247"/>
      <c r="F203" s="247"/>
      <c r="G203" s="90">
        <v>8250</v>
      </c>
      <c r="H203" s="90"/>
      <c r="I203" s="90"/>
    </row>
    <row r="204" spans="3:9" ht="12.75">
      <c r="C204" s="84" t="s">
        <v>646</v>
      </c>
      <c r="D204" s="247" t="s">
        <v>647</v>
      </c>
      <c r="E204" s="247"/>
      <c r="F204" s="247"/>
      <c r="G204" s="90">
        <v>1200</v>
      </c>
      <c r="H204" s="90"/>
      <c r="I204" s="90"/>
    </row>
    <row r="205" spans="3:9" ht="12.75">
      <c r="C205" s="84" t="s">
        <v>634</v>
      </c>
      <c r="D205" s="247" t="s">
        <v>635</v>
      </c>
      <c r="E205" s="247"/>
      <c r="F205" s="247"/>
      <c r="G205" s="90">
        <v>18700</v>
      </c>
      <c r="H205" s="90"/>
      <c r="I205" s="90"/>
    </row>
    <row r="206" spans="3:9" ht="14.25" customHeight="1">
      <c r="C206" s="84" t="s">
        <v>707</v>
      </c>
      <c r="D206" s="247" t="s">
        <v>708</v>
      </c>
      <c r="E206" s="247"/>
      <c r="F206" s="247"/>
      <c r="G206" s="90">
        <v>1600</v>
      </c>
      <c r="H206" s="90"/>
      <c r="I206" s="90"/>
    </row>
    <row r="207" spans="3:9" ht="12.75">
      <c r="C207" s="84" t="s">
        <v>652</v>
      </c>
      <c r="D207" s="247" t="s">
        <v>653</v>
      </c>
      <c r="E207" s="247"/>
      <c r="F207" s="247"/>
      <c r="G207" s="90">
        <v>1100</v>
      </c>
      <c r="H207" s="90"/>
      <c r="I207" s="90"/>
    </row>
    <row r="208" spans="3:9" ht="12.75">
      <c r="C208" s="84" t="s">
        <v>650</v>
      </c>
      <c r="D208" s="247" t="s">
        <v>651</v>
      </c>
      <c r="E208" s="247"/>
      <c r="F208" s="247"/>
      <c r="G208" s="90">
        <v>1700</v>
      </c>
      <c r="H208" s="90"/>
      <c r="I208" s="90"/>
    </row>
    <row r="209" spans="3:9" ht="12.75">
      <c r="C209" s="84" t="s">
        <v>636</v>
      </c>
      <c r="D209" s="247" t="s">
        <v>637</v>
      </c>
      <c r="E209" s="247"/>
      <c r="F209" s="247"/>
      <c r="G209" s="90">
        <v>1370</v>
      </c>
      <c r="H209" s="90"/>
      <c r="I209" s="90"/>
    </row>
    <row r="210" spans="3:9" ht="12.75">
      <c r="C210" s="84" t="s">
        <v>656</v>
      </c>
      <c r="D210" s="247" t="s">
        <v>657</v>
      </c>
      <c r="E210" s="247"/>
      <c r="F210" s="247"/>
      <c r="G210" s="90">
        <v>2358</v>
      </c>
      <c r="H210" s="90"/>
      <c r="I210" s="90"/>
    </row>
    <row r="211" spans="4:9" ht="12.75">
      <c r="D211" s="247"/>
      <c r="E211" s="247"/>
      <c r="F211" s="247"/>
      <c r="G211" s="90"/>
      <c r="H211" s="90"/>
      <c r="I211" s="90"/>
    </row>
    <row r="212" spans="2:9" ht="13.5" customHeight="1">
      <c r="B212" s="88" t="s">
        <v>710</v>
      </c>
      <c r="D212" s="247" t="s">
        <v>384</v>
      </c>
      <c r="E212" s="247"/>
      <c r="F212" s="247"/>
      <c r="G212" s="90"/>
      <c r="H212" s="90">
        <f>SUM(G213)</f>
        <v>1000</v>
      </c>
      <c r="I212" s="90"/>
    </row>
    <row r="213" spans="3:9" ht="12.75">
      <c r="C213" s="84" t="s">
        <v>636</v>
      </c>
      <c r="D213" s="247" t="s">
        <v>637</v>
      </c>
      <c r="E213" s="247"/>
      <c r="F213" s="247"/>
      <c r="G213" s="90">
        <f>Wydatki!H398</f>
        <v>1000</v>
      </c>
      <c r="H213" s="90"/>
      <c r="I213" s="90"/>
    </row>
    <row r="214" spans="4:9" ht="12.75">
      <c r="D214" s="247"/>
      <c r="E214" s="247"/>
      <c r="F214" s="247"/>
      <c r="G214" s="90"/>
      <c r="H214" s="90"/>
      <c r="I214" s="90"/>
    </row>
    <row r="215" spans="2:9" ht="13.5" customHeight="1">
      <c r="B215" s="88" t="s">
        <v>711</v>
      </c>
      <c r="D215" s="247" t="s">
        <v>74</v>
      </c>
      <c r="E215" s="247"/>
      <c r="F215" s="247"/>
      <c r="G215" s="90"/>
      <c r="H215" s="90">
        <f>SUM(G216:G232)</f>
        <v>478511</v>
      </c>
      <c r="I215" s="90"/>
    </row>
    <row r="216" spans="3:9" ht="12.75">
      <c r="C216" s="84" t="s">
        <v>638</v>
      </c>
      <c r="D216" s="247" t="s">
        <v>639</v>
      </c>
      <c r="E216" s="247"/>
      <c r="F216" s="247"/>
      <c r="G216" s="90">
        <v>20450</v>
      </c>
      <c r="H216" s="90"/>
      <c r="I216" s="90"/>
    </row>
    <row r="217" spans="3:9" ht="12.75">
      <c r="C217" s="84" t="s">
        <v>640</v>
      </c>
      <c r="D217" s="247" t="s">
        <v>641</v>
      </c>
      <c r="E217" s="247"/>
      <c r="F217" s="247"/>
      <c r="G217" s="90">
        <v>310900</v>
      </c>
      <c r="H217" s="90"/>
      <c r="I217" s="90"/>
    </row>
    <row r="218" spans="3:9" ht="12.75">
      <c r="C218" s="84" t="s">
        <v>642</v>
      </c>
      <c r="D218" s="247" t="s">
        <v>643</v>
      </c>
      <c r="E218" s="247"/>
      <c r="F218" s="247"/>
      <c r="G218" s="90">
        <v>24500</v>
      </c>
      <c r="H218" s="90"/>
      <c r="I218" s="90"/>
    </row>
    <row r="219" spans="3:9" ht="12.75">
      <c r="C219" s="84" t="s">
        <v>644</v>
      </c>
      <c r="D219" s="247" t="s">
        <v>645</v>
      </c>
      <c r="E219" s="247"/>
      <c r="F219" s="247"/>
      <c r="G219" s="90">
        <v>61300</v>
      </c>
      <c r="H219" s="90"/>
      <c r="I219" s="90"/>
    </row>
    <row r="220" spans="3:9" ht="12.75">
      <c r="C220" s="84" t="s">
        <v>646</v>
      </c>
      <c r="D220" s="247" t="s">
        <v>647</v>
      </c>
      <c r="E220" s="247"/>
      <c r="F220" s="247"/>
      <c r="G220" s="90">
        <v>8700</v>
      </c>
      <c r="H220" s="90"/>
      <c r="I220" s="90"/>
    </row>
    <row r="221" spans="3:9" ht="12.75">
      <c r="C221" s="84" t="s">
        <v>634</v>
      </c>
      <c r="D221" s="247" t="s">
        <v>635</v>
      </c>
      <c r="E221" s="247"/>
      <c r="F221" s="247"/>
      <c r="G221" s="90">
        <v>15150</v>
      </c>
      <c r="H221" s="90"/>
      <c r="I221" s="90"/>
    </row>
    <row r="222" spans="3:9" ht="14.25" customHeight="1">
      <c r="C222" s="84" t="s">
        <v>707</v>
      </c>
      <c r="D222" s="247" t="s">
        <v>708</v>
      </c>
      <c r="E222" s="247"/>
      <c r="F222" s="247"/>
      <c r="G222" s="90">
        <v>570</v>
      </c>
      <c r="H222" s="90"/>
      <c r="I222" s="90"/>
    </row>
    <row r="223" spans="3:9" ht="12.75">
      <c r="C223" s="84" t="s">
        <v>652</v>
      </c>
      <c r="D223" s="247" t="s">
        <v>653</v>
      </c>
      <c r="E223" s="247"/>
      <c r="F223" s="247"/>
      <c r="G223" s="90">
        <v>5100</v>
      </c>
      <c r="H223" s="90"/>
      <c r="I223" s="90"/>
    </row>
    <row r="224" spans="3:9" ht="12.75">
      <c r="C224" s="84" t="s">
        <v>650</v>
      </c>
      <c r="D224" s="247" t="s">
        <v>651</v>
      </c>
      <c r="E224" s="247"/>
      <c r="F224" s="247"/>
      <c r="G224" s="90">
        <v>4100</v>
      </c>
      <c r="H224" s="90"/>
      <c r="I224" s="90"/>
    </row>
    <row r="225" spans="3:9" ht="12.75">
      <c r="C225" s="84" t="s">
        <v>636</v>
      </c>
      <c r="D225" s="247" t="s">
        <v>637</v>
      </c>
      <c r="E225" s="247"/>
      <c r="F225" s="247"/>
      <c r="G225" s="90">
        <v>2763</v>
      </c>
      <c r="H225" s="90"/>
      <c r="I225" s="90"/>
    </row>
    <row r="226" spans="3:9" ht="13.5" customHeight="1">
      <c r="C226" s="84" t="s">
        <v>679</v>
      </c>
      <c r="D226" s="247" t="s">
        <v>680</v>
      </c>
      <c r="E226" s="247"/>
      <c r="F226" s="247"/>
      <c r="G226" s="90">
        <v>430</v>
      </c>
      <c r="H226" s="90"/>
      <c r="I226" s="90"/>
    </row>
    <row r="227" spans="3:9" ht="13.5" customHeight="1">
      <c r="C227" s="84" t="s">
        <v>301</v>
      </c>
      <c r="D227" s="247" t="s">
        <v>311</v>
      </c>
      <c r="E227" s="247"/>
      <c r="F227" s="247"/>
      <c r="G227" s="90">
        <v>1400</v>
      </c>
      <c r="H227" s="90"/>
      <c r="I227" s="90"/>
    </row>
    <row r="228" spans="3:9" ht="13.5" customHeight="1">
      <c r="C228" s="84" t="s">
        <v>678</v>
      </c>
      <c r="D228" s="247" t="s">
        <v>231</v>
      </c>
      <c r="E228" s="247"/>
      <c r="F228" s="247"/>
      <c r="G228" s="90">
        <v>2080</v>
      </c>
      <c r="H228" s="90"/>
      <c r="I228" s="90"/>
    </row>
    <row r="229" spans="3:9" ht="13.5" customHeight="1">
      <c r="C229" s="84" t="s">
        <v>654</v>
      </c>
      <c r="D229" s="247" t="s">
        <v>655</v>
      </c>
      <c r="E229" s="247"/>
      <c r="F229" s="247"/>
      <c r="G229" s="90">
        <v>400</v>
      </c>
      <c r="H229" s="90"/>
      <c r="I229" s="90"/>
    </row>
    <row r="230" spans="3:9" ht="14.25" customHeight="1">
      <c r="C230" s="84" t="s">
        <v>656</v>
      </c>
      <c r="D230" s="247" t="s">
        <v>657</v>
      </c>
      <c r="E230" s="247"/>
      <c r="F230" s="247"/>
      <c r="G230" s="90">
        <v>19918</v>
      </c>
      <c r="H230" s="90"/>
      <c r="I230" s="90"/>
    </row>
    <row r="231" spans="3:9" ht="27.75" customHeight="1">
      <c r="C231" s="84" t="s">
        <v>302</v>
      </c>
      <c r="D231" s="247" t="s">
        <v>304</v>
      </c>
      <c r="E231" s="247"/>
      <c r="F231" s="247"/>
      <c r="G231" s="90">
        <v>100</v>
      </c>
      <c r="H231" s="90"/>
      <c r="I231" s="90"/>
    </row>
    <row r="232" spans="3:9" ht="27.75" customHeight="1">
      <c r="C232" s="84" t="s">
        <v>303</v>
      </c>
      <c r="D232" s="247" t="s">
        <v>305</v>
      </c>
      <c r="E232" s="247"/>
      <c r="F232" s="247"/>
      <c r="G232" s="90">
        <v>650</v>
      </c>
      <c r="H232" s="90"/>
      <c r="I232" s="90"/>
    </row>
    <row r="233" spans="4:9" ht="12.75">
      <c r="D233" s="247"/>
      <c r="E233" s="247"/>
      <c r="F233" s="247"/>
      <c r="G233" s="90"/>
      <c r="H233" s="90"/>
      <c r="I233" s="90"/>
    </row>
    <row r="234" spans="2:9" ht="13.5" customHeight="1">
      <c r="B234" s="88" t="s">
        <v>712</v>
      </c>
      <c r="D234" s="247" t="s">
        <v>76</v>
      </c>
      <c r="E234" s="247"/>
      <c r="F234" s="247"/>
      <c r="G234" s="90"/>
      <c r="H234" s="90">
        <f>SUM(G235:G245)</f>
        <v>217550</v>
      </c>
      <c r="I234" s="90"/>
    </row>
    <row r="235" spans="3:9" ht="12.75">
      <c r="C235" s="84" t="s">
        <v>640</v>
      </c>
      <c r="D235" s="247" t="s">
        <v>641</v>
      </c>
      <c r="E235" s="247"/>
      <c r="F235" s="247"/>
      <c r="G235" s="90">
        <f>Wydatki!H433</f>
        <v>36700</v>
      </c>
      <c r="H235" s="90"/>
      <c r="I235" s="90"/>
    </row>
    <row r="236" spans="3:9" ht="14.25" customHeight="1">
      <c r="C236" s="84" t="s">
        <v>642</v>
      </c>
      <c r="D236" s="247" t="s">
        <v>643</v>
      </c>
      <c r="E236" s="247"/>
      <c r="F236" s="247"/>
      <c r="G236" s="90">
        <f>Wydatki!H434</f>
        <v>3000</v>
      </c>
      <c r="H236" s="90"/>
      <c r="I236" s="90"/>
    </row>
    <row r="237" spans="3:9" ht="13.5" customHeight="1">
      <c r="C237" s="84" t="s">
        <v>644</v>
      </c>
      <c r="D237" s="247" t="s">
        <v>645</v>
      </c>
      <c r="E237" s="247"/>
      <c r="F237" s="247"/>
      <c r="G237" s="90">
        <f>Wydatki!H435</f>
        <v>7650</v>
      </c>
      <c r="H237" s="90"/>
      <c r="I237" s="90"/>
    </row>
    <row r="238" spans="3:9" ht="12.75">
      <c r="C238" s="84" t="s">
        <v>646</v>
      </c>
      <c r="D238" s="247" t="s">
        <v>647</v>
      </c>
      <c r="E238" s="247"/>
      <c r="F238" s="247"/>
      <c r="G238" s="90">
        <f>Wydatki!H436</f>
        <v>1100</v>
      </c>
      <c r="H238" s="90"/>
      <c r="I238" s="90"/>
    </row>
    <row r="239" spans="3:9" ht="13.5" customHeight="1">
      <c r="C239" s="84" t="s">
        <v>648</v>
      </c>
      <c r="D239" s="247" t="s">
        <v>649</v>
      </c>
      <c r="E239" s="247"/>
      <c r="F239" s="247"/>
      <c r="G239" s="90">
        <f>Wydatki!H438</f>
        <v>3500</v>
      </c>
      <c r="H239" s="90"/>
      <c r="I239" s="90"/>
    </row>
    <row r="240" spans="3:9" ht="14.25" customHeight="1">
      <c r="C240" s="84" t="s">
        <v>634</v>
      </c>
      <c r="D240" s="247" t="s">
        <v>635</v>
      </c>
      <c r="E240" s="247"/>
      <c r="F240" s="247"/>
      <c r="G240" s="90">
        <f>SUM(Wydatki!H439,Wydatki!H443,Wydatki!H446)</f>
        <v>101500</v>
      </c>
      <c r="H240" s="90"/>
      <c r="I240" s="90"/>
    </row>
    <row r="241" spans="3:9" ht="12.75">
      <c r="C241" s="84" t="s">
        <v>652</v>
      </c>
      <c r="D241" s="247" t="s">
        <v>653</v>
      </c>
      <c r="E241" s="247"/>
      <c r="F241" s="247"/>
      <c r="G241" s="90">
        <f>Wydatki!H440</f>
        <v>500</v>
      </c>
      <c r="H241" s="90"/>
      <c r="I241" s="90"/>
    </row>
    <row r="242" spans="3:9" ht="12.75">
      <c r="C242" s="84" t="s">
        <v>650</v>
      </c>
      <c r="D242" s="247" t="s">
        <v>651</v>
      </c>
      <c r="E242" s="247"/>
      <c r="F242" s="247"/>
      <c r="G242" s="90">
        <f>Wydatki!H445</f>
        <v>1500</v>
      </c>
      <c r="H242" s="90"/>
      <c r="I242" s="90"/>
    </row>
    <row r="243" spans="3:9" ht="12.75">
      <c r="C243" s="84" t="s">
        <v>636</v>
      </c>
      <c r="D243" s="247" t="s">
        <v>637</v>
      </c>
      <c r="E243" s="247"/>
      <c r="F243" s="247"/>
      <c r="G243" s="90">
        <f>SUM(Wydatki!H441,Wydatki!H442)</f>
        <v>53500</v>
      </c>
      <c r="H243" s="90"/>
      <c r="I243" s="90"/>
    </row>
    <row r="244" spans="3:9" ht="12.75">
      <c r="C244" s="84" t="s">
        <v>654</v>
      </c>
      <c r="D244" s="247" t="s">
        <v>655</v>
      </c>
      <c r="E244" s="247"/>
      <c r="F244" s="247"/>
      <c r="G244" s="90">
        <f>Wydatki!H444</f>
        <v>7000</v>
      </c>
      <c r="H244" s="90"/>
      <c r="I244" s="90"/>
    </row>
    <row r="245" spans="3:9" ht="13.5" customHeight="1">
      <c r="C245" s="84" t="s">
        <v>656</v>
      </c>
      <c r="D245" s="247" t="s">
        <v>657</v>
      </c>
      <c r="E245" s="247"/>
      <c r="F245" s="247"/>
      <c r="G245" s="90">
        <f>Wydatki!H437</f>
        <v>1600</v>
      </c>
      <c r="H245" s="90"/>
      <c r="I245" s="90"/>
    </row>
    <row r="246" spans="4:9" ht="12.75">
      <c r="D246" s="247"/>
      <c r="E246" s="247"/>
      <c r="F246" s="247"/>
      <c r="G246" s="90"/>
      <c r="H246" s="90"/>
      <c r="I246" s="90"/>
    </row>
    <row r="247" spans="2:9" ht="13.5" customHeight="1">
      <c r="B247" s="88" t="s">
        <v>713</v>
      </c>
      <c r="D247" s="247" t="s">
        <v>80</v>
      </c>
      <c r="E247" s="247"/>
      <c r="F247" s="247"/>
      <c r="G247" s="90"/>
      <c r="H247" s="90">
        <f>SUM(G248:G249)</f>
        <v>6550</v>
      </c>
      <c r="I247" s="90"/>
    </row>
    <row r="248" spans="3:9" ht="12.75">
      <c r="C248" s="84" t="s">
        <v>636</v>
      </c>
      <c r="D248" s="247" t="s">
        <v>637</v>
      </c>
      <c r="E248" s="247"/>
      <c r="F248" s="247"/>
      <c r="G248" s="90">
        <f>Wydatki!H451</f>
        <v>5000</v>
      </c>
      <c r="H248" s="90"/>
      <c r="I248" s="90"/>
    </row>
    <row r="249" spans="3:9" ht="12.75">
      <c r="C249" s="84" t="s">
        <v>678</v>
      </c>
      <c r="D249" s="247" t="s">
        <v>231</v>
      </c>
      <c r="E249" s="247"/>
      <c r="F249" s="247"/>
      <c r="G249" s="90">
        <f>Wydatki!H452</f>
        <v>1550</v>
      </c>
      <c r="H249" s="90"/>
      <c r="I249" s="90"/>
    </row>
    <row r="250" spans="4:9" ht="12.75">
      <c r="D250" s="247"/>
      <c r="E250" s="247"/>
      <c r="F250" s="247"/>
      <c r="G250" s="90"/>
      <c r="H250" s="90"/>
      <c r="I250" s="90"/>
    </row>
    <row r="251" spans="2:9" ht="13.5" customHeight="1">
      <c r="B251" s="88" t="s">
        <v>714</v>
      </c>
      <c r="D251" s="247" t="s">
        <v>813</v>
      </c>
      <c r="E251" s="247"/>
      <c r="F251" s="247"/>
      <c r="G251" s="90"/>
      <c r="H251" s="90">
        <f>SUM(G252)</f>
        <v>7550</v>
      </c>
      <c r="I251" s="90"/>
    </row>
    <row r="252" spans="3:9" ht="13.5" customHeight="1">
      <c r="C252" s="84" t="s">
        <v>656</v>
      </c>
      <c r="D252" s="247" t="s">
        <v>657</v>
      </c>
      <c r="E252" s="247"/>
      <c r="F252" s="247"/>
      <c r="G252" s="90">
        <f>Wydatki!H456</f>
        <v>7550</v>
      </c>
      <c r="H252" s="90"/>
      <c r="I252" s="90"/>
    </row>
    <row r="253" spans="4:9" ht="12.75">
      <c r="D253" s="247"/>
      <c r="E253" s="247"/>
      <c r="F253" s="247"/>
      <c r="G253" s="90"/>
      <c r="H253" s="90"/>
      <c r="I253" s="90"/>
    </row>
    <row r="254" spans="1:9" ht="15.75">
      <c r="A254" s="85" t="s">
        <v>193</v>
      </c>
      <c r="B254" s="85"/>
      <c r="C254" s="85"/>
      <c r="D254" s="249" t="s">
        <v>715</v>
      </c>
      <c r="E254" s="249"/>
      <c r="F254" s="249"/>
      <c r="G254" s="90"/>
      <c r="H254" s="90"/>
      <c r="I254" s="91">
        <f>SUM(H255:H263)</f>
        <v>56500</v>
      </c>
    </row>
    <row r="255" spans="2:9" ht="15" customHeight="1">
      <c r="B255" s="88" t="s">
        <v>716</v>
      </c>
      <c r="D255" s="247" t="s">
        <v>85</v>
      </c>
      <c r="E255" s="247"/>
      <c r="F255" s="247"/>
      <c r="G255" s="90"/>
      <c r="H255" s="90">
        <f>SUM(G256)</f>
        <v>1500</v>
      </c>
      <c r="I255" s="90"/>
    </row>
    <row r="256" spans="3:9" ht="28.5" customHeight="1">
      <c r="C256" s="84" t="s">
        <v>319</v>
      </c>
      <c r="D256" s="247" t="s">
        <v>320</v>
      </c>
      <c r="E256" s="247"/>
      <c r="F256" s="247"/>
      <c r="G256" s="90">
        <f>Wydatki!H467</f>
        <v>1500</v>
      </c>
      <c r="H256" s="90"/>
      <c r="I256" s="90"/>
    </row>
    <row r="257" spans="4:9" ht="13.5" customHeight="1">
      <c r="D257" s="247"/>
      <c r="E257" s="247"/>
      <c r="F257" s="247"/>
      <c r="G257" s="90"/>
      <c r="H257" s="90"/>
      <c r="I257" s="90"/>
    </row>
    <row r="258" spans="2:9" ht="14.25" customHeight="1">
      <c r="B258" s="88" t="s">
        <v>717</v>
      </c>
      <c r="D258" s="247" t="s">
        <v>229</v>
      </c>
      <c r="E258" s="247"/>
      <c r="F258" s="247"/>
      <c r="G258" s="90"/>
      <c r="H258" s="90">
        <f>SUM(G259)</f>
        <v>2000</v>
      </c>
      <c r="I258" s="90"/>
    </row>
    <row r="259" spans="3:9" ht="12.75">
      <c r="C259" s="84" t="s">
        <v>636</v>
      </c>
      <c r="D259" s="247" t="s">
        <v>637</v>
      </c>
      <c r="E259" s="247"/>
      <c r="F259" s="247"/>
      <c r="G259" s="90">
        <f>Wydatki!H472</f>
        <v>2000</v>
      </c>
      <c r="H259" s="90"/>
      <c r="I259" s="90"/>
    </row>
    <row r="260" spans="4:9" ht="12.75">
      <c r="D260" s="247"/>
      <c r="E260" s="247"/>
      <c r="F260" s="247"/>
      <c r="G260" s="90"/>
      <c r="H260" s="90"/>
      <c r="I260" s="90"/>
    </row>
    <row r="261" spans="2:9" ht="14.25" customHeight="1">
      <c r="B261" s="88" t="s">
        <v>718</v>
      </c>
      <c r="D261" s="247" t="s">
        <v>86</v>
      </c>
      <c r="E261" s="247"/>
      <c r="F261" s="247"/>
      <c r="G261" s="90"/>
      <c r="H261" s="90">
        <f>SUM(G262:G266)</f>
        <v>53000</v>
      </c>
      <c r="I261" s="90"/>
    </row>
    <row r="262" spans="3:9" ht="14.25" customHeight="1">
      <c r="C262" s="84" t="s">
        <v>644</v>
      </c>
      <c r="D262" s="247" t="s">
        <v>645</v>
      </c>
      <c r="E262" s="247"/>
      <c r="F262" s="247"/>
      <c r="G262" s="90">
        <v>300</v>
      </c>
      <c r="H262" s="90"/>
      <c r="I262" s="90"/>
    </row>
    <row r="263" spans="3:9" ht="12.75">
      <c r="C263" s="84" t="s">
        <v>648</v>
      </c>
      <c r="D263" s="247" t="s">
        <v>649</v>
      </c>
      <c r="E263" s="247"/>
      <c r="F263" s="247"/>
      <c r="G263" s="90">
        <v>6000</v>
      </c>
      <c r="H263" s="90"/>
      <c r="I263" s="90"/>
    </row>
    <row r="264" spans="3:9" ht="12.75">
      <c r="C264" s="84" t="s">
        <v>634</v>
      </c>
      <c r="D264" s="247" t="s">
        <v>635</v>
      </c>
      <c r="E264" s="247"/>
      <c r="F264" s="247"/>
      <c r="G264" s="90">
        <v>24000</v>
      </c>
      <c r="H264" s="90"/>
      <c r="I264" s="90"/>
    </row>
    <row r="265" spans="3:9" ht="12.75">
      <c r="C265" s="84" t="s">
        <v>636</v>
      </c>
      <c r="D265" s="247" t="s">
        <v>637</v>
      </c>
      <c r="E265" s="247"/>
      <c r="F265" s="247"/>
      <c r="G265" s="90">
        <v>21200</v>
      </c>
      <c r="H265" s="90"/>
      <c r="I265" s="90"/>
    </row>
    <row r="266" spans="3:9" ht="12.75">
      <c r="C266" s="84" t="s">
        <v>678</v>
      </c>
      <c r="D266" s="247" t="s">
        <v>231</v>
      </c>
      <c r="E266" s="247"/>
      <c r="F266" s="247"/>
      <c r="G266" s="90">
        <v>1500</v>
      </c>
      <c r="H266" s="90"/>
      <c r="I266" s="90"/>
    </row>
    <row r="267" spans="4:9" ht="12.75">
      <c r="D267" s="247"/>
      <c r="E267" s="247"/>
      <c r="F267" s="247"/>
      <c r="G267" s="90"/>
      <c r="H267" s="90"/>
      <c r="I267" s="90"/>
    </row>
    <row r="268" spans="4:9" ht="12.75">
      <c r="D268" s="247"/>
      <c r="E268" s="247"/>
      <c r="F268" s="247"/>
      <c r="G268" s="90"/>
      <c r="H268" s="90"/>
      <c r="I268" s="90"/>
    </row>
    <row r="269" spans="1:9" ht="17.25" customHeight="1">
      <c r="A269" s="85" t="s">
        <v>603</v>
      </c>
      <c r="B269" s="85"/>
      <c r="C269" s="85"/>
      <c r="D269" s="249" t="s">
        <v>719</v>
      </c>
      <c r="E269" s="249"/>
      <c r="F269" s="249"/>
      <c r="G269" s="90"/>
      <c r="H269" s="90"/>
      <c r="I269" s="91">
        <f>SUM(H270:H327)</f>
        <v>1355741</v>
      </c>
    </row>
    <row r="270" spans="2:9" ht="14.25" customHeight="1">
      <c r="B270" s="88" t="s">
        <v>604</v>
      </c>
      <c r="D270" s="247" t="s">
        <v>97</v>
      </c>
      <c r="E270" s="247"/>
      <c r="F270" s="247"/>
      <c r="G270" s="90"/>
      <c r="H270" s="90">
        <f>SUM(G271:G285)</f>
        <v>144000</v>
      </c>
      <c r="I270" s="90"/>
    </row>
    <row r="271" spans="3:9" ht="12.75">
      <c r="C271" s="84" t="s">
        <v>640</v>
      </c>
      <c r="D271" s="247" t="s">
        <v>641</v>
      </c>
      <c r="E271" s="247"/>
      <c r="F271" s="247"/>
      <c r="G271" s="90">
        <f>Wydatki!H500</f>
        <v>32400</v>
      </c>
      <c r="H271" s="90"/>
      <c r="I271" s="90"/>
    </row>
    <row r="272" spans="3:9" ht="12.75">
      <c r="C272" s="84" t="s">
        <v>642</v>
      </c>
      <c r="D272" s="247" t="s">
        <v>643</v>
      </c>
      <c r="E272" s="247"/>
      <c r="F272" s="247"/>
      <c r="G272" s="90">
        <f>Wydatki!H501</f>
        <v>2550</v>
      </c>
      <c r="H272" s="90"/>
      <c r="I272" s="90"/>
    </row>
    <row r="273" spans="3:9" ht="12.75">
      <c r="C273" s="84" t="s">
        <v>644</v>
      </c>
      <c r="D273" s="247" t="s">
        <v>645</v>
      </c>
      <c r="E273" s="247"/>
      <c r="F273" s="247"/>
      <c r="G273" s="90">
        <f>Wydatki!H502</f>
        <v>6320</v>
      </c>
      <c r="H273" s="90"/>
      <c r="I273" s="90"/>
    </row>
    <row r="274" spans="3:9" ht="12.75">
      <c r="C274" s="84" t="s">
        <v>646</v>
      </c>
      <c r="D274" s="247" t="s">
        <v>647</v>
      </c>
      <c r="E274" s="247"/>
      <c r="F274" s="247"/>
      <c r="G274" s="90">
        <f>Wydatki!H503</f>
        <v>860</v>
      </c>
      <c r="H274" s="90"/>
      <c r="I274" s="90"/>
    </row>
    <row r="275" spans="3:9" ht="12.75">
      <c r="C275" s="84" t="s">
        <v>648</v>
      </c>
      <c r="D275" s="247" t="s">
        <v>649</v>
      </c>
      <c r="E275" s="247"/>
      <c r="F275" s="247"/>
      <c r="G275" s="90">
        <f>Wydatki!H505</f>
        <v>2880</v>
      </c>
      <c r="H275" s="90"/>
      <c r="I275" s="90"/>
    </row>
    <row r="276" spans="3:9" ht="12.75">
      <c r="C276" s="84" t="s">
        <v>634</v>
      </c>
      <c r="D276" s="247" t="s">
        <v>635</v>
      </c>
      <c r="E276" s="247"/>
      <c r="F276" s="247"/>
      <c r="G276" s="90">
        <v>37850</v>
      </c>
      <c r="H276" s="90"/>
      <c r="I276" s="90"/>
    </row>
    <row r="277" spans="3:9" ht="12.75">
      <c r="C277" s="84" t="s">
        <v>652</v>
      </c>
      <c r="D277" s="247" t="s">
        <v>653</v>
      </c>
      <c r="E277" s="247"/>
      <c r="F277" s="247"/>
      <c r="G277" s="90">
        <f>Wydatki!H510</f>
        <v>4000</v>
      </c>
      <c r="H277" s="90"/>
      <c r="I277" s="90"/>
    </row>
    <row r="278" spans="3:9" ht="12.75">
      <c r="C278" s="84" t="s">
        <v>636</v>
      </c>
      <c r="D278" s="247" t="s">
        <v>637</v>
      </c>
      <c r="E278" s="247"/>
      <c r="F278" s="247"/>
      <c r="G278" s="90">
        <f>Wydatki!H507+Wydatki!H509</f>
        <v>45000</v>
      </c>
      <c r="H278" s="90"/>
      <c r="I278" s="90"/>
    </row>
    <row r="279" spans="3:9" ht="12.75">
      <c r="C279" s="84" t="s">
        <v>679</v>
      </c>
      <c r="D279" s="247" t="s">
        <v>680</v>
      </c>
      <c r="E279" s="247"/>
      <c r="F279" s="247"/>
      <c r="G279" s="90">
        <f>Wydatki!H513</f>
        <v>600</v>
      </c>
      <c r="H279" s="90"/>
      <c r="I279" s="90"/>
    </row>
    <row r="280" spans="3:9" ht="12.75">
      <c r="C280" s="84" t="s">
        <v>301</v>
      </c>
      <c r="D280" s="247" t="s">
        <v>311</v>
      </c>
      <c r="E280" s="247"/>
      <c r="F280" s="247"/>
      <c r="G280" s="90">
        <f>Wydatki!H514</f>
        <v>900</v>
      </c>
      <c r="H280" s="90"/>
      <c r="I280" s="90"/>
    </row>
    <row r="281" spans="3:9" ht="12.75">
      <c r="C281" s="84" t="s">
        <v>678</v>
      </c>
      <c r="D281" s="247" t="s">
        <v>231</v>
      </c>
      <c r="E281" s="247"/>
      <c r="F281" s="247"/>
      <c r="G281" s="90">
        <f>Wydatki!H504</f>
        <v>3000</v>
      </c>
      <c r="H281" s="90"/>
      <c r="I281" s="90"/>
    </row>
    <row r="282" spans="3:9" ht="12.75">
      <c r="C282" s="84" t="s">
        <v>654</v>
      </c>
      <c r="D282" s="247" t="s">
        <v>655</v>
      </c>
      <c r="E282" s="247"/>
      <c r="F282" s="247"/>
      <c r="G282" s="90">
        <f>Wydatki!H511</f>
        <v>2500</v>
      </c>
      <c r="H282" s="90"/>
      <c r="I282" s="90"/>
    </row>
    <row r="283" spans="3:9" ht="12.75">
      <c r="C283" s="84" t="s">
        <v>656</v>
      </c>
      <c r="D283" s="247" t="s">
        <v>657</v>
      </c>
      <c r="E283" s="247"/>
      <c r="F283" s="247"/>
      <c r="G283" s="90">
        <f>Wydatki!H512</f>
        <v>1600</v>
      </c>
      <c r="H283" s="90"/>
      <c r="I283" s="90"/>
    </row>
    <row r="284" spans="3:9" ht="24.75" customHeight="1">
      <c r="C284" s="84" t="s">
        <v>303</v>
      </c>
      <c r="D284" s="247" t="s">
        <v>305</v>
      </c>
      <c r="E284" s="247"/>
      <c r="F284" s="247"/>
      <c r="G284" s="90">
        <v>2540</v>
      </c>
      <c r="H284" s="90"/>
      <c r="I284" s="90"/>
    </row>
    <row r="285" spans="3:9" ht="26.25" customHeight="1">
      <c r="C285" s="84" t="s">
        <v>300</v>
      </c>
      <c r="D285" s="247" t="s">
        <v>306</v>
      </c>
      <c r="E285" s="247"/>
      <c r="F285" s="247"/>
      <c r="G285" s="90">
        <v>1000</v>
      </c>
      <c r="H285" s="90"/>
      <c r="I285" s="90"/>
    </row>
    <row r="286" spans="4:9" ht="12.75">
      <c r="D286" s="247"/>
      <c r="E286" s="247"/>
      <c r="F286" s="247"/>
      <c r="G286" s="90"/>
      <c r="H286" s="90"/>
      <c r="I286" s="90"/>
    </row>
    <row r="287" spans="2:9" ht="37.5" customHeight="1">
      <c r="B287" s="88" t="s">
        <v>606</v>
      </c>
      <c r="D287" s="247" t="s">
        <v>607</v>
      </c>
      <c r="E287" s="247"/>
      <c r="F287" s="247"/>
      <c r="G287" s="90"/>
      <c r="H287" s="90">
        <f>SUM(G288:G294)</f>
        <v>890200</v>
      </c>
      <c r="I287" s="90"/>
    </row>
    <row r="288" spans="3:9" ht="12.75">
      <c r="C288" s="84" t="s">
        <v>720</v>
      </c>
      <c r="D288" s="247" t="s">
        <v>721</v>
      </c>
      <c r="E288" s="247"/>
      <c r="F288" s="247"/>
      <c r="G288" s="90">
        <f>Wydatki!H519</f>
        <v>860216</v>
      </c>
      <c r="H288" s="90"/>
      <c r="I288" s="90"/>
    </row>
    <row r="289" spans="3:9" ht="12.75">
      <c r="C289" s="84" t="s">
        <v>640</v>
      </c>
      <c r="D289" s="247" t="s">
        <v>641</v>
      </c>
      <c r="E289" s="247"/>
      <c r="F289" s="247"/>
      <c r="G289" s="90">
        <f>Wydatki!H522</f>
        <v>16172</v>
      </c>
      <c r="H289" s="90"/>
      <c r="I289" s="90"/>
    </row>
    <row r="290" spans="3:9" ht="12.75">
      <c r="C290" s="84" t="s">
        <v>644</v>
      </c>
      <c r="D290" s="247" t="s">
        <v>645</v>
      </c>
      <c r="E290" s="247"/>
      <c r="F290" s="247"/>
      <c r="G290" s="90">
        <f>Wydatki!H523</f>
        <v>6199</v>
      </c>
      <c r="H290" s="90"/>
      <c r="I290" s="90"/>
    </row>
    <row r="291" spans="3:9" ht="12.75">
      <c r="C291" s="84" t="s">
        <v>646</v>
      </c>
      <c r="D291" s="247" t="s">
        <v>647</v>
      </c>
      <c r="E291" s="247"/>
      <c r="F291" s="247"/>
      <c r="G291" s="90">
        <f>Wydatki!H524</f>
        <v>397</v>
      </c>
      <c r="H291" s="90"/>
      <c r="I291" s="90"/>
    </row>
    <row r="292" spans="3:9" ht="14.25" customHeight="1">
      <c r="C292" s="84" t="s">
        <v>634</v>
      </c>
      <c r="D292" s="247" t="s">
        <v>635</v>
      </c>
      <c r="E292" s="247"/>
      <c r="F292" s="247"/>
      <c r="G292" s="90">
        <f>Wydatki!H521</f>
        <v>1500</v>
      </c>
      <c r="H292" s="90"/>
      <c r="I292" s="90"/>
    </row>
    <row r="293" spans="3:9" ht="12.75">
      <c r="C293" s="84" t="s">
        <v>636</v>
      </c>
      <c r="D293" s="247" t="s">
        <v>637</v>
      </c>
      <c r="E293" s="247"/>
      <c r="F293" s="247"/>
      <c r="G293" s="90">
        <v>4490</v>
      </c>
      <c r="H293" s="90"/>
      <c r="I293" s="90"/>
    </row>
    <row r="294" spans="3:9" ht="25.5" customHeight="1">
      <c r="C294" s="84" t="s">
        <v>300</v>
      </c>
      <c r="D294" s="247" t="s">
        <v>306</v>
      </c>
      <c r="E294" s="247"/>
      <c r="F294" s="247"/>
      <c r="G294" s="90">
        <v>1226</v>
      </c>
      <c r="H294" s="90"/>
      <c r="I294" s="90"/>
    </row>
    <row r="295" spans="4:9" ht="12.75">
      <c r="D295" s="247"/>
      <c r="E295" s="247"/>
      <c r="F295" s="247"/>
      <c r="G295" s="90"/>
      <c r="H295" s="90"/>
      <c r="I295" s="90"/>
    </row>
    <row r="296" spans="2:9" ht="49.5" customHeight="1">
      <c r="B296" s="88" t="s">
        <v>608</v>
      </c>
      <c r="D296" s="247" t="s">
        <v>609</v>
      </c>
      <c r="E296" s="247"/>
      <c r="F296" s="247"/>
      <c r="G296" s="90"/>
      <c r="H296" s="90">
        <f>SUM(G297)</f>
        <v>6980</v>
      </c>
      <c r="I296" s="90"/>
    </row>
    <row r="297" spans="3:9" ht="15" customHeight="1">
      <c r="C297" s="84" t="s">
        <v>722</v>
      </c>
      <c r="D297" s="247" t="s">
        <v>723</v>
      </c>
      <c r="E297" s="247"/>
      <c r="F297" s="247"/>
      <c r="G297" s="90">
        <f>Wydatki!H531</f>
        <v>6980</v>
      </c>
      <c r="H297" s="90"/>
      <c r="I297" s="90"/>
    </row>
    <row r="298" spans="4:9" ht="13.5" customHeight="1">
      <c r="D298" s="247"/>
      <c r="E298" s="247"/>
      <c r="F298" s="247"/>
      <c r="G298" s="90"/>
      <c r="H298" s="90"/>
      <c r="I298" s="90"/>
    </row>
    <row r="299" spans="2:9" ht="26.25" customHeight="1">
      <c r="B299" s="88" t="s">
        <v>610</v>
      </c>
      <c r="D299" s="247" t="s">
        <v>611</v>
      </c>
      <c r="E299" s="247"/>
      <c r="F299" s="247"/>
      <c r="G299" s="90"/>
      <c r="H299" s="90">
        <f>SUM(G300)</f>
        <v>100400</v>
      </c>
      <c r="I299" s="90"/>
    </row>
    <row r="300" spans="3:9" ht="12.75">
      <c r="C300" s="84" t="s">
        <v>720</v>
      </c>
      <c r="D300" s="247" t="s">
        <v>721</v>
      </c>
      <c r="E300" s="247"/>
      <c r="F300" s="247"/>
      <c r="G300" s="90">
        <f>SUM(Wydatki!H536:H537)</f>
        <v>100400</v>
      </c>
      <c r="H300" s="90"/>
      <c r="I300" s="90"/>
    </row>
    <row r="301" spans="4:9" ht="12.75">
      <c r="D301" s="247"/>
      <c r="E301" s="247"/>
      <c r="F301" s="247"/>
      <c r="G301" s="90"/>
      <c r="H301" s="90"/>
      <c r="I301" s="90"/>
    </row>
    <row r="302" spans="2:9" ht="12.75">
      <c r="B302" s="88" t="s">
        <v>724</v>
      </c>
      <c r="D302" s="247" t="s">
        <v>725</v>
      </c>
      <c r="E302" s="247"/>
      <c r="F302" s="247"/>
      <c r="G302" s="90"/>
      <c r="H302" s="90">
        <f>SUM(G303)</f>
        <v>6000</v>
      </c>
      <c r="I302" s="90"/>
    </row>
    <row r="303" spans="3:9" ht="12.75">
      <c r="C303" s="84" t="s">
        <v>720</v>
      </c>
      <c r="D303" s="247" t="s">
        <v>721</v>
      </c>
      <c r="E303" s="247"/>
      <c r="F303" s="247"/>
      <c r="G303" s="90">
        <f>Wydatki!H541</f>
        <v>6000</v>
      </c>
      <c r="H303" s="90"/>
      <c r="I303" s="90"/>
    </row>
    <row r="304" spans="4:9" ht="12.75">
      <c r="D304" s="247"/>
      <c r="E304" s="247"/>
      <c r="F304" s="247"/>
      <c r="G304" s="90"/>
      <c r="H304" s="90"/>
      <c r="I304" s="90"/>
    </row>
    <row r="305" spans="2:9" ht="12.75">
      <c r="B305" s="88" t="s">
        <v>614</v>
      </c>
      <c r="D305" s="247" t="s">
        <v>117</v>
      </c>
      <c r="E305" s="247"/>
      <c r="F305" s="247"/>
      <c r="G305" s="90"/>
      <c r="H305" s="90">
        <f>SUM(G306:G321)</f>
        <v>139261</v>
      </c>
      <c r="I305" s="90"/>
    </row>
    <row r="306" spans="3:9" ht="12.75">
      <c r="C306" s="84" t="s">
        <v>638</v>
      </c>
      <c r="D306" s="247" t="s">
        <v>639</v>
      </c>
      <c r="E306" s="247"/>
      <c r="F306" s="247"/>
      <c r="G306" s="90">
        <f>Wydatki!H557</f>
        <v>7350</v>
      </c>
      <c r="H306" s="90"/>
      <c r="I306" s="90"/>
    </row>
    <row r="307" spans="3:9" ht="12.75">
      <c r="C307" s="84" t="s">
        <v>640</v>
      </c>
      <c r="D307" s="247" t="s">
        <v>641</v>
      </c>
      <c r="E307" s="247"/>
      <c r="F307" s="247"/>
      <c r="G307" s="90">
        <f>Wydatki!H545</f>
        <v>71280</v>
      </c>
      <c r="H307" s="90"/>
      <c r="I307" s="90"/>
    </row>
    <row r="308" spans="3:9" ht="12.75">
      <c r="C308" s="84" t="s">
        <v>642</v>
      </c>
      <c r="D308" s="247" t="s">
        <v>643</v>
      </c>
      <c r="E308" s="247"/>
      <c r="F308" s="247"/>
      <c r="G308" s="90">
        <f>Wydatki!H546</f>
        <v>5300</v>
      </c>
      <c r="H308" s="90"/>
      <c r="I308" s="90"/>
    </row>
    <row r="309" spans="3:9" ht="12.75">
      <c r="C309" s="84" t="s">
        <v>644</v>
      </c>
      <c r="D309" s="247" t="s">
        <v>645</v>
      </c>
      <c r="E309" s="247"/>
      <c r="F309" s="247"/>
      <c r="G309" s="90">
        <f>Wydatki!H547</f>
        <v>13870</v>
      </c>
      <c r="H309" s="90"/>
      <c r="I309" s="90"/>
    </row>
    <row r="310" spans="3:9" ht="12.75">
      <c r="C310" s="84" t="s">
        <v>646</v>
      </c>
      <c r="D310" s="247" t="s">
        <v>647</v>
      </c>
      <c r="E310" s="247"/>
      <c r="F310" s="247"/>
      <c r="G310" s="90">
        <f>Wydatki!H548</f>
        <v>1890</v>
      </c>
      <c r="H310" s="90"/>
      <c r="I310" s="90"/>
    </row>
    <row r="311" spans="3:9" ht="12.75">
      <c r="C311" s="84" t="s">
        <v>634</v>
      </c>
      <c r="D311" s="247" t="s">
        <v>635</v>
      </c>
      <c r="E311" s="247"/>
      <c r="F311" s="247"/>
      <c r="G311" s="90">
        <v>6720</v>
      </c>
      <c r="H311" s="90"/>
      <c r="I311" s="90"/>
    </row>
    <row r="312" spans="3:9" ht="12.75">
      <c r="C312" s="84" t="s">
        <v>652</v>
      </c>
      <c r="D312" s="247" t="s">
        <v>653</v>
      </c>
      <c r="E312" s="247"/>
      <c r="F312" s="247"/>
      <c r="G312" s="90">
        <f>Wydatki!H564</f>
        <v>2500</v>
      </c>
      <c r="H312" s="90"/>
      <c r="I312" s="90"/>
    </row>
    <row r="313" spans="3:9" ht="12.75" customHeight="1">
      <c r="C313" s="84" t="s">
        <v>636</v>
      </c>
      <c r="D313" s="247" t="s">
        <v>637</v>
      </c>
      <c r="E313" s="247"/>
      <c r="F313" s="247"/>
      <c r="G313" s="90">
        <f>SUM(Wydatki!H553,Wydatki!H559,Wydatki!H561,Wydatki!H565:H566,Wydatki!H568,Wydatki!H569)</f>
        <v>12397</v>
      </c>
      <c r="H313" s="90"/>
      <c r="I313" s="90"/>
    </row>
    <row r="314" spans="3:9" ht="12.75">
      <c r="C314" s="84" t="s">
        <v>679</v>
      </c>
      <c r="D314" s="247" t="s">
        <v>680</v>
      </c>
      <c r="E314" s="247"/>
      <c r="F314" s="247"/>
      <c r="G314" s="90">
        <f>Wydatki!H567</f>
        <v>1400</v>
      </c>
      <c r="H314" s="90"/>
      <c r="I314" s="90"/>
    </row>
    <row r="315" spans="3:9" ht="12.75">
      <c r="C315" s="84" t="s">
        <v>301</v>
      </c>
      <c r="D315" s="247" t="s">
        <v>311</v>
      </c>
      <c r="E315" s="247"/>
      <c r="F315" s="247"/>
      <c r="G315" s="90">
        <f>Wydatki!H556</f>
        <v>3600</v>
      </c>
      <c r="H315" s="90"/>
      <c r="I315" s="90"/>
    </row>
    <row r="316" spans="3:9" ht="12.75">
      <c r="C316" s="84" t="s">
        <v>678</v>
      </c>
      <c r="D316" s="247" t="s">
        <v>231</v>
      </c>
      <c r="E316" s="247"/>
      <c r="F316" s="247"/>
      <c r="G316" s="90">
        <f>Wydatki!H552</f>
        <v>2624</v>
      </c>
      <c r="H316" s="90"/>
      <c r="I316" s="90"/>
    </row>
    <row r="317" spans="3:9" ht="12.75">
      <c r="C317" s="84" t="s">
        <v>654</v>
      </c>
      <c r="D317" s="247" t="s">
        <v>655</v>
      </c>
      <c r="E317" s="247"/>
      <c r="F317" s="247"/>
      <c r="G317" s="90">
        <f>Wydatki!H562</f>
        <v>1400</v>
      </c>
      <c r="H317" s="90"/>
      <c r="I317" s="90"/>
    </row>
    <row r="318" spans="3:9" ht="12.75">
      <c r="C318" s="84" t="s">
        <v>656</v>
      </c>
      <c r="D318" s="247" t="s">
        <v>657</v>
      </c>
      <c r="E318" s="247"/>
      <c r="F318" s="247"/>
      <c r="G318" s="90">
        <f>Wydatki!H549</f>
        <v>2530</v>
      </c>
      <c r="H318" s="90"/>
      <c r="I318" s="90"/>
    </row>
    <row r="319" spans="3:9" ht="26.25" customHeight="1">
      <c r="C319" s="84" t="s">
        <v>302</v>
      </c>
      <c r="D319" s="247" t="s">
        <v>304</v>
      </c>
      <c r="E319" s="247"/>
      <c r="F319" s="247"/>
      <c r="G319" s="90">
        <f>Wydatki!H551</f>
        <v>2400</v>
      </c>
      <c r="H319" s="90"/>
      <c r="I319" s="90"/>
    </row>
    <row r="320" spans="3:9" ht="24.75" customHeight="1">
      <c r="C320" s="84" t="s">
        <v>303</v>
      </c>
      <c r="D320" s="247" t="s">
        <v>305</v>
      </c>
      <c r="E320" s="247"/>
      <c r="F320" s="247"/>
      <c r="G320" s="90">
        <v>3000</v>
      </c>
      <c r="H320" s="90"/>
      <c r="I320" s="90"/>
    </row>
    <row r="321" spans="3:9" ht="24.75" customHeight="1">
      <c r="C321" s="84" t="s">
        <v>300</v>
      </c>
      <c r="D321" s="247" t="s">
        <v>306</v>
      </c>
      <c r="E321" s="247"/>
      <c r="F321" s="247"/>
      <c r="G321" s="90">
        <v>1000</v>
      </c>
      <c r="H321" s="90"/>
      <c r="I321" s="90"/>
    </row>
    <row r="322" spans="4:9" ht="12.75">
      <c r="D322" s="247"/>
      <c r="E322" s="247"/>
      <c r="F322" s="247"/>
      <c r="G322" s="90"/>
      <c r="H322" s="90"/>
      <c r="I322" s="90"/>
    </row>
    <row r="323" spans="2:9" ht="14.25" customHeight="1">
      <c r="B323" s="88" t="s">
        <v>616</v>
      </c>
      <c r="D323" s="247" t="s">
        <v>726</v>
      </c>
      <c r="E323" s="247"/>
      <c r="F323" s="247"/>
      <c r="G323" s="90"/>
      <c r="H323" s="90">
        <f>SUM(G324)</f>
        <v>56900</v>
      </c>
      <c r="I323" s="90"/>
    </row>
    <row r="324" spans="3:9" ht="12.75">
      <c r="C324" s="84" t="s">
        <v>636</v>
      </c>
      <c r="D324" s="247" t="s">
        <v>637</v>
      </c>
      <c r="E324" s="247"/>
      <c r="F324" s="247"/>
      <c r="G324" s="90">
        <f>Wydatki!H573</f>
        <v>56900</v>
      </c>
      <c r="H324" s="90"/>
      <c r="I324" s="90"/>
    </row>
    <row r="325" spans="4:9" ht="12.75">
      <c r="D325" s="247"/>
      <c r="E325" s="247"/>
      <c r="F325" s="247"/>
      <c r="G325" s="90"/>
      <c r="H325" s="90"/>
      <c r="I325" s="90"/>
    </row>
    <row r="326" spans="2:9" ht="14.25" customHeight="1">
      <c r="B326" s="88" t="s">
        <v>618</v>
      </c>
      <c r="D326" s="247" t="s">
        <v>813</v>
      </c>
      <c r="E326" s="247"/>
      <c r="F326" s="247"/>
      <c r="G326" s="90"/>
      <c r="H326" s="90">
        <f>SUM(G327:G328)</f>
        <v>12000</v>
      </c>
      <c r="I326" s="90"/>
    </row>
    <row r="327" spans="3:9" ht="12.75">
      <c r="C327" s="84" t="s">
        <v>720</v>
      </c>
      <c r="D327" s="247" t="s">
        <v>721</v>
      </c>
      <c r="E327" s="247"/>
      <c r="F327" s="247"/>
      <c r="G327" s="90">
        <f>Wydatki!H577</f>
        <v>9000</v>
      </c>
      <c r="H327" s="90"/>
      <c r="I327" s="90"/>
    </row>
    <row r="328" spans="3:9" ht="12.75">
      <c r="C328" s="84" t="s">
        <v>634</v>
      </c>
      <c r="D328" s="247" t="s">
        <v>635</v>
      </c>
      <c r="E328" s="247"/>
      <c r="F328" s="247"/>
      <c r="G328" s="90">
        <f>Wydatki!H578</f>
        <v>3000</v>
      </c>
      <c r="H328" s="90"/>
      <c r="I328" s="90"/>
    </row>
    <row r="329" spans="4:9" ht="12.75">
      <c r="D329" s="247"/>
      <c r="E329" s="247"/>
      <c r="F329" s="247"/>
      <c r="G329" s="90"/>
      <c r="H329" s="90"/>
      <c r="I329" s="90"/>
    </row>
    <row r="330" spans="4:9" ht="12.75">
      <c r="D330" s="247"/>
      <c r="E330" s="247"/>
      <c r="F330" s="247"/>
      <c r="G330" s="90"/>
      <c r="H330" s="90"/>
      <c r="I330" s="90"/>
    </row>
    <row r="331" spans="1:9" ht="30.75" customHeight="1">
      <c r="A331" s="85" t="s">
        <v>619</v>
      </c>
      <c r="B331" s="85"/>
      <c r="C331" s="85"/>
      <c r="D331" s="249" t="s">
        <v>620</v>
      </c>
      <c r="E331" s="249"/>
      <c r="F331" s="249"/>
      <c r="G331" s="90"/>
      <c r="H331" s="90"/>
      <c r="I331" s="91">
        <f>SUM(H332:H349)</f>
        <v>135891</v>
      </c>
    </row>
    <row r="332" spans="2:9" ht="14.25" customHeight="1">
      <c r="B332" s="88" t="s">
        <v>621</v>
      </c>
      <c r="D332" s="247" t="s">
        <v>762</v>
      </c>
      <c r="E332" s="247"/>
      <c r="F332" s="247"/>
      <c r="G332" s="90"/>
      <c r="H332" s="90">
        <f>SUM(G333:G343)</f>
        <v>127501</v>
      </c>
      <c r="I332" s="90"/>
    </row>
    <row r="333" spans="3:9" ht="13.5" customHeight="1">
      <c r="C333" s="84" t="s">
        <v>638</v>
      </c>
      <c r="D333" s="247" t="s">
        <v>639</v>
      </c>
      <c r="E333" s="247"/>
      <c r="F333" s="247"/>
      <c r="G333" s="90">
        <v>2100</v>
      </c>
      <c r="H333" s="90"/>
      <c r="I333" s="90"/>
    </row>
    <row r="334" spans="3:9" ht="14.25" customHeight="1">
      <c r="C334" s="84" t="s">
        <v>640</v>
      </c>
      <c r="D334" s="247" t="s">
        <v>641</v>
      </c>
      <c r="E334" s="247"/>
      <c r="F334" s="247"/>
      <c r="G334" s="90">
        <v>65040</v>
      </c>
      <c r="H334" s="90"/>
      <c r="I334" s="90"/>
    </row>
    <row r="335" spans="3:9" ht="12.75" customHeight="1">
      <c r="C335" s="84" t="s">
        <v>642</v>
      </c>
      <c r="D335" s="247" t="s">
        <v>643</v>
      </c>
      <c r="E335" s="247"/>
      <c r="F335" s="247"/>
      <c r="G335" s="90">
        <v>4000</v>
      </c>
      <c r="H335" s="90"/>
      <c r="I335" s="90"/>
    </row>
    <row r="336" spans="3:9" ht="12.75" customHeight="1">
      <c r="C336" s="84" t="s">
        <v>644</v>
      </c>
      <c r="D336" s="247" t="s">
        <v>645</v>
      </c>
      <c r="E336" s="247"/>
      <c r="F336" s="247"/>
      <c r="G336" s="90">
        <v>12200</v>
      </c>
      <c r="H336" s="90"/>
      <c r="I336" s="90"/>
    </row>
    <row r="337" spans="3:9" ht="12.75" customHeight="1">
      <c r="C337" s="84" t="s">
        <v>646</v>
      </c>
      <c r="D337" s="247" t="s">
        <v>647</v>
      </c>
      <c r="E337" s="247"/>
      <c r="F337" s="247"/>
      <c r="G337" s="90">
        <v>1700</v>
      </c>
      <c r="H337" s="90"/>
      <c r="I337" s="90"/>
    </row>
    <row r="338" spans="3:9" ht="12.75" customHeight="1">
      <c r="C338" s="84" t="s">
        <v>634</v>
      </c>
      <c r="D338" s="247" t="s">
        <v>635</v>
      </c>
      <c r="E338" s="247"/>
      <c r="F338" s="247"/>
      <c r="G338" s="90">
        <v>3000</v>
      </c>
      <c r="H338" s="90"/>
      <c r="I338" s="90"/>
    </row>
    <row r="339" spans="3:9" ht="12.75" customHeight="1">
      <c r="C339" s="84" t="s">
        <v>727</v>
      </c>
      <c r="D339" s="247" t="s">
        <v>728</v>
      </c>
      <c r="E339" s="247"/>
      <c r="F339" s="247"/>
      <c r="G339" s="90">
        <v>30000</v>
      </c>
      <c r="H339" s="90"/>
      <c r="I339" s="90"/>
    </row>
    <row r="340" spans="3:9" ht="15" customHeight="1">
      <c r="C340" s="84" t="s">
        <v>707</v>
      </c>
      <c r="D340" s="247" t="s">
        <v>708</v>
      </c>
      <c r="E340" s="247"/>
      <c r="F340" s="247"/>
      <c r="G340" s="90">
        <v>600</v>
      </c>
      <c r="H340" s="90"/>
      <c r="I340" s="90"/>
    </row>
    <row r="341" spans="3:9" ht="12.75" customHeight="1">
      <c r="C341" s="84" t="s">
        <v>652</v>
      </c>
      <c r="D341" s="247" t="s">
        <v>653</v>
      </c>
      <c r="E341" s="247"/>
      <c r="F341" s="247"/>
      <c r="G341" s="90">
        <v>1650</v>
      </c>
      <c r="H341" s="90"/>
      <c r="I341" s="90"/>
    </row>
    <row r="342" spans="3:9" ht="13.5" customHeight="1">
      <c r="C342" s="84" t="s">
        <v>636</v>
      </c>
      <c r="D342" s="247" t="s">
        <v>637</v>
      </c>
      <c r="E342" s="247"/>
      <c r="F342" s="247"/>
      <c r="G342" s="90">
        <v>1350</v>
      </c>
      <c r="H342" s="90"/>
      <c r="I342" s="90"/>
    </row>
    <row r="343" spans="3:9" ht="13.5" customHeight="1">
      <c r="C343" s="84" t="s">
        <v>656</v>
      </c>
      <c r="D343" s="247" t="s">
        <v>657</v>
      </c>
      <c r="E343" s="247"/>
      <c r="F343" s="247"/>
      <c r="G343" s="90">
        <v>5861</v>
      </c>
      <c r="H343" s="90"/>
      <c r="I343" s="90"/>
    </row>
    <row r="344" spans="4:9" ht="12.75">
      <c r="D344" s="247"/>
      <c r="E344" s="247"/>
      <c r="F344" s="247"/>
      <c r="G344" s="90"/>
      <c r="H344" s="90"/>
      <c r="I344" s="90"/>
    </row>
    <row r="345" spans="2:9" ht="14.25" customHeight="1">
      <c r="B345" s="88" t="s">
        <v>729</v>
      </c>
      <c r="D345" s="247" t="s">
        <v>27</v>
      </c>
      <c r="E345" s="247"/>
      <c r="F345" s="247"/>
      <c r="G345" s="90"/>
      <c r="H345" s="90">
        <f>SUM(G346)</f>
        <v>8000</v>
      </c>
      <c r="I345" s="90"/>
    </row>
    <row r="346" spans="3:9" ht="15" customHeight="1">
      <c r="C346" s="84" t="s">
        <v>730</v>
      </c>
      <c r="D346" s="247" t="s">
        <v>731</v>
      </c>
      <c r="E346" s="247"/>
      <c r="F346" s="247"/>
      <c r="G346" s="90">
        <f>Wydatki!H607</f>
        <v>8000</v>
      </c>
      <c r="H346" s="90"/>
      <c r="I346" s="90"/>
    </row>
    <row r="347" spans="4:9" ht="12.75">
      <c r="D347" s="247"/>
      <c r="E347" s="247"/>
      <c r="F347" s="247"/>
      <c r="G347" s="90"/>
      <c r="H347" s="90"/>
      <c r="I347" s="90"/>
    </row>
    <row r="348" spans="2:9" ht="14.25" customHeight="1">
      <c r="B348" s="88" t="s">
        <v>732</v>
      </c>
      <c r="D348" s="247" t="s">
        <v>80</v>
      </c>
      <c r="E348" s="247"/>
      <c r="F348" s="247"/>
      <c r="G348" s="90"/>
      <c r="H348" s="90">
        <f>SUM(G349)</f>
        <v>390</v>
      </c>
      <c r="I348" s="90"/>
    </row>
    <row r="349" spans="3:9" ht="14.25" customHeight="1">
      <c r="C349" s="84" t="s">
        <v>634</v>
      </c>
      <c r="D349" s="247" t="s">
        <v>635</v>
      </c>
      <c r="E349" s="247"/>
      <c r="F349" s="247"/>
      <c r="G349" s="90">
        <f>Wydatki!H611</f>
        <v>390</v>
      </c>
      <c r="H349" s="90"/>
      <c r="I349" s="90"/>
    </row>
    <row r="350" spans="4:9" ht="12.75">
      <c r="D350" s="247"/>
      <c r="E350" s="247"/>
      <c r="F350" s="247"/>
      <c r="G350" s="90"/>
      <c r="H350" s="90"/>
      <c r="I350" s="90"/>
    </row>
    <row r="351" spans="4:9" ht="12.75">
      <c r="D351" s="247"/>
      <c r="E351" s="247"/>
      <c r="F351" s="247"/>
      <c r="G351" s="90"/>
      <c r="H351" s="90"/>
      <c r="I351" s="90"/>
    </row>
    <row r="352" spans="1:9" ht="34.5" customHeight="1">
      <c r="A352" s="85" t="s">
        <v>189</v>
      </c>
      <c r="B352" s="85"/>
      <c r="C352" s="85"/>
      <c r="D352" s="249" t="s">
        <v>733</v>
      </c>
      <c r="E352" s="249"/>
      <c r="F352" s="249"/>
      <c r="G352" s="90"/>
      <c r="H352" s="90"/>
      <c r="I352" s="91">
        <f>SUM(H353:H374)</f>
        <v>143080</v>
      </c>
    </row>
    <row r="353" spans="2:9" ht="15" customHeight="1">
      <c r="B353" s="88" t="s">
        <v>625</v>
      </c>
      <c r="D353" s="247" t="s">
        <v>292</v>
      </c>
      <c r="E353" s="247"/>
      <c r="F353" s="247"/>
      <c r="G353" s="90"/>
      <c r="H353" s="90">
        <f>SUM(G354)</f>
        <v>15000</v>
      </c>
      <c r="I353" s="90"/>
    </row>
    <row r="354" spans="3:9" ht="26.25" customHeight="1">
      <c r="C354" s="84" t="s">
        <v>734</v>
      </c>
      <c r="D354" s="247" t="s">
        <v>735</v>
      </c>
      <c r="E354" s="247"/>
      <c r="F354" s="247"/>
      <c r="G354" s="90">
        <f>Wydatki!H623</f>
        <v>15000</v>
      </c>
      <c r="H354" s="90"/>
      <c r="I354" s="90"/>
    </row>
    <row r="355" spans="4:9" ht="12.75">
      <c r="D355" s="247"/>
      <c r="E355" s="247"/>
      <c r="F355" s="247"/>
      <c r="G355" s="90"/>
      <c r="H355" s="90"/>
      <c r="I355" s="90"/>
    </row>
    <row r="356" spans="2:9" ht="13.5" customHeight="1">
      <c r="B356" s="88" t="s">
        <v>736</v>
      </c>
      <c r="D356" s="247" t="s">
        <v>386</v>
      </c>
      <c r="E356" s="247"/>
      <c r="F356" s="247"/>
      <c r="G356" s="90"/>
      <c r="H356" s="90">
        <f>SUM(G357:G364)</f>
        <v>50180</v>
      </c>
      <c r="I356" s="90"/>
    </row>
    <row r="357" spans="3:9" ht="12.75">
      <c r="C357" s="84" t="s">
        <v>640</v>
      </c>
      <c r="D357" s="247" t="s">
        <v>641</v>
      </c>
      <c r="E357" s="247"/>
      <c r="F357" s="247"/>
      <c r="G357" s="90">
        <f>Wydatki!H627</f>
        <v>13000</v>
      </c>
      <c r="H357" s="90"/>
      <c r="I357" s="90"/>
    </row>
    <row r="358" spans="3:9" ht="12.75">
      <c r="C358" s="84" t="s">
        <v>642</v>
      </c>
      <c r="D358" s="247" t="s">
        <v>643</v>
      </c>
      <c r="E358" s="247"/>
      <c r="F358" s="247"/>
      <c r="G358" s="90">
        <f>Wydatki!H628</f>
        <v>950</v>
      </c>
      <c r="H358" s="90"/>
      <c r="I358" s="90"/>
    </row>
    <row r="359" spans="3:9" ht="12.75">
      <c r="C359" s="84" t="s">
        <v>644</v>
      </c>
      <c r="D359" s="247" t="s">
        <v>645</v>
      </c>
      <c r="E359" s="247"/>
      <c r="F359" s="247"/>
      <c r="G359" s="90">
        <f>Wydatki!H629</f>
        <v>2380</v>
      </c>
      <c r="H359" s="90"/>
      <c r="I359" s="90"/>
    </row>
    <row r="360" spans="3:9" ht="12.75">
      <c r="C360" s="84" t="s">
        <v>646</v>
      </c>
      <c r="D360" s="247" t="s">
        <v>647</v>
      </c>
      <c r="E360" s="247"/>
      <c r="F360" s="247"/>
      <c r="G360" s="90">
        <f>Wydatki!H630</f>
        <v>340</v>
      </c>
      <c r="H360" s="90"/>
      <c r="I360" s="90"/>
    </row>
    <row r="361" spans="3:9" ht="12.75">
      <c r="C361" s="84" t="s">
        <v>648</v>
      </c>
      <c r="D361" s="247" t="s">
        <v>649</v>
      </c>
      <c r="E361" s="247"/>
      <c r="F361" s="247"/>
      <c r="G361" s="90">
        <v>1000</v>
      </c>
      <c r="H361" s="90"/>
      <c r="I361" s="90"/>
    </row>
    <row r="362" spans="3:9" ht="12.75">
      <c r="C362" s="84" t="s">
        <v>634</v>
      </c>
      <c r="D362" s="247" t="s">
        <v>635</v>
      </c>
      <c r="E362" s="247"/>
      <c r="F362" s="247"/>
      <c r="G362" s="90">
        <f>SUM(Wydatki!H632,Wydatki!H636:H637)</f>
        <v>4300</v>
      </c>
      <c r="H362" s="90"/>
      <c r="I362" s="90"/>
    </row>
    <row r="363" spans="3:8" ht="13.5" customHeight="1">
      <c r="C363" s="84" t="s">
        <v>636</v>
      </c>
      <c r="D363" s="247" t="s">
        <v>637</v>
      </c>
      <c r="E363" s="247"/>
      <c r="F363" s="247"/>
      <c r="G363" s="90">
        <v>27280</v>
      </c>
      <c r="H363" s="90"/>
    </row>
    <row r="364" spans="3:9" ht="12.75">
      <c r="C364" s="84" t="s">
        <v>656</v>
      </c>
      <c r="D364" s="247" t="s">
        <v>657</v>
      </c>
      <c r="E364" s="247"/>
      <c r="F364" s="247"/>
      <c r="G364" s="90">
        <f>Wydatki!H631</f>
        <v>930</v>
      </c>
      <c r="H364" s="90"/>
      <c r="I364" s="90"/>
    </row>
    <row r="365" spans="4:9" ht="13.5" customHeight="1">
      <c r="D365" s="247"/>
      <c r="E365" s="247"/>
      <c r="F365" s="247"/>
      <c r="G365" s="90"/>
      <c r="H365" s="90"/>
      <c r="I365" s="90"/>
    </row>
    <row r="366" spans="2:9" ht="13.5" customHeight="1">
      <c r="B366" s="88" t="s">
        <v>626</v>
      </c>
      <c r="D366" s="247" t="s">
        <v>143</v>
      </c>
      <c r="E366" s="247"/>
      <c r="F366" s="247"/>
      <c r="G366" s="90"/>
      <c r="H366" s="90">
        <f>SUM(G367:G368)</f>
        <v>68900</v>
      </c>
      <c r="I366" s="90"/>
    </row>
    <row r="367" spans="3:9" ht="14.25" customHeight="1">
      <c r="C367" s="84" t="s">
        <v>652</v>
      </c>
      <c r="D367" s="247" t="s">
        <v>653</v>
      </c>
      <c r="E367" s="247"/>
      <c r="F367" s="247"/>
      <c r="G367" s="90">
        <f>Wydatki!H641</f>
        <v>37000</v>
      </c>
      <c r="H367" s="90"/>
      <c r="I367" s="90"/>
    </row>
    <row r="368" spans="3:9" ht="13.5" customHeight="1">
      <c r="C368" s="84" t="s">
        <v>650</v>
      </c>
      <c r="D368" s="247" t="s">
        <v>651</v>
      </c>
      <c r="E368" s="247"/>
      <c r="F368" s="247"/>
      <c r="G368" s="90">
        <f>Wydatki!H642+Wydatki!H643</f>
        <v>31900</v>
      </c>
      <c r="H368" s="90"/>
      <c r="I368" s="90"/>
    </row>
    <row r="369" spans="4:9" ht="12.75">
      <c r="D369" s="247"/>
      <c r="E369" s="247"/>
      <c r="F369" s="247"/>
      <c r="G369" s="90"/>
      <c r="H369" s="90"/>
      <c r="I369" s="90"/>
    </row>
    <row r="370" spans="2:9" ht="38.25" customHeight="1">
      <c r="B370" s="88" t="s">
        <v>737</v>
      </c>
      <c r="D370" s="247" t="s">
        <v>144</v>
      </c>
      <c r="E370" s="247"/>
      <c r="F370" s="247"/>
      <c r="G370" s="90"/>
      <c r="H370" s="90">
        <f>SUM(G371:G372)</f>
        <v>6000</v>
      </c>
      <c r="I370" s="90"/>
    </row>
    <row r="371" spans="3:9" ht="15" customHeight="1">
      <c r="C371" s="84" t="s">
        <v>654</v>
      </c>
      <c r="D371" s="247" t="s">
        <v>655</v>
      </c>
      <c r="E371" s="247"/>
      <c r="F371" s="247"/>
      <c r="G371" s="90">
        <f>Wydatki!H648</f>
        <v>6000</v>
      </c>
      <c r="H371" s="90"/>
      <c r="I371" s="90"/>
    </row>
    <row r="372" spans="4:9" ht="12.75">
      <c r="D372" s="247"/>
      <c r="E372" s="247"/>
      <c r="F372" s="247"/>
      <c r="G372" s="90"/>
      <c r="H372" s="90"/>
      <c r="I372" s="90"/>
    </row>
    <row r="373" spans="2:9" ht="25.5" customHeight="1">
      <c r="B373" s="88" t="s">
        <v>627</v>
      </c>
      <c r="D373" s="247" t="s">
        <v>387</v>
      </c>
      <c r="E373" s="247"/>
      <c r="F373" s="247"/>
      <c r="G373" s="90"/>
      <c r="H373" s="90">
        <f>SUM(G374:G375)</f>
        <v>3000</v>
      </c>
      <c r="I373" s="90"/>
    </row>
    <row r="374" spans="3:9" ht="13.5" customHeight="1">
      <c r="C374" s="84" t="s">
        <v>636</v>
      </c>
      <c r="D374" s="247" t="s">
        <v>637</v>
      </c>
      <c r="E374" s="247"/>
      <c r="F374" s="247"/>
      <c r="G374" s="90">
        <f>Wydatki!H652</f>
        <v>3000</v>
      </c>
      <c r="H374" s="90"/>
      <c r="I374" s="90"/>
    </row>
    <row r="375" spans="4:9" ht="12.75">
      <c r="D375" s="247"/>
      <c r="E375" s="247"/>
      <c r="F375" s="247"/>
      <c r="G375" s="90"/>
      <c r="H375" s="90"/>
      <c r="I375" s="90"/>
    </row>
    <row r="376" spans="4:9" ht="12.75">
      <c r="D376" s="247"/>
      <c r="E376" s="247"/>
      <c r="F376" s="247"/>
      <c r="G376" s="90"/>
      <c r="H376" s="90"/>
      <c r="I376" s="90"/>
    </row>
    <row r="377" spans="1:9" ht="31.5" customHeight="1">
      <c r="A377" s="85" t="s">
        <v>738</v>
      </c>
      <c r="B377" s="85"/>
      <c r="C377" s="85"/>
      <c r="D377" s="249" t="s">
        <v>739</v>
      </c>
      <c r="E377" s="249"/>
      <c r="F377" s="249"/>
      <c r="G377" s="90"/>
      <c r="H377" s="90"/>
      <c r="I377" s="91">
        <f>SUM(H378:H386)</f>
        <v>96740</v>
      </c>
    </row>
    <row r="378" spans="2:9" ht="14.25" customHeight="1">
      <c r="B378" s="88" t="s">
        <v>740</v>
      </c>
      <c r="D378" s="247" t="s">
        <v>146</v>
      </c>
      <c r="E378" s="247"/>
      <c r="F378" s="247"/>
      <c r="G378" s="90"/>
      <c r="H378" s="90">
        <f>SUM(G379:G383)</f>
        <v>20000</v>
      </c>
      <c r="I378" s="90"/>
    </row>
    <row r="379" spans="3:9" ht="12.75">
      <c r="C379" s="84" t="s">
        <v>644</v>
      </c>
      <c r="D379" s="247" t="s">
        <v>645</v>
      </c>
      <c r="E379" s="247"/>
      <c r="F379" s="247"/>
      <c r="G379" s="90">
        <v>300</v>
      </c>
      <c r="H379" s="90"/>
      <c r="I379" s="90"/>
    </row>
    <row r="380" spans="3:9" ht="12.75">
      <c r="C380" s="84" t="s">
        <v>648</v>
      </c>
      <c r="D380" s="247" t="s">
        <v>649</v>
      </c>
      <c r="E380" s="247"/>
      <c r="F380" s="247"/>
      <c r="G380" s="90">
        <v>1200</v>
      </c>
      <c r="H380" s="90"/>
      <c r="I380" s="90"/>
    </row>
    <row r="381" spans="3:9" ht="12.75">
      <c r="C381" s="84" t="s">
        <v>634</v>
      </c>
      <c r="D381" s="247" t="s">
        <v>635</v>
      </c>
      <c r="E381" s="247"/>
      <c r="F381" s="247"/>
      <c r="G381" s="90">
        <v>7000</v>
      </c>
      <c r="H381" s="90"/>
      <c r="I381" s="90"/>
    </row>
    <row r="382" spans="3:9" ht="12.75">
      <c r="C382" s="84" t="s">
        <v>652</v>
      </c>
      <c r="D382" s="247" t="s">
        <v>653</v>
      </c>
      <c r="E382" s="247"/>
      <c r="F382" s="247"/>
      <c r="G382" s="90">
        <f>Wydatki!H664</f>
        <v>500</v>
      </c>
      <c r="H382" s="90"/>
      <c r="I382" s="90"/>
    </row>
    <row r="383" spans="3:9" ht="12.75">
      <c r="C383" s="84" t="s">
        <v>636</v>
      </c>
      <c r="D383" s="247" t="s">
        <v>637</v>
      </c>
      <c r="E383" s="247"/>
      <c r="F383" s="247"/>
      <c r="G383" s="90">
        <v>11000</v>
      </c>
      <c r="H383" s="90"/>
      <c r="I383" s="90"/>
    </row>
    <row r="384" spans="4:9" ht="12.75">
      <c r="D384" s="247"/>
      <c r="E384" s="247"/>
      <c r="F384" s="247"/>
      <c r="G384" s="90"/>
      <c r="H384" s="90"/>
      <c r="I384" s="90"/>
    </row>
    <row r="385" spans="2:9" ht="13.5" customHeight="1">
      <c r="B385" s="88" t="s">
        <v>741</v>
      </c>
      <c r="D385" s="247" t="s">
        <v>149</v>
      </c>
      <c r="E385" s="247"/>
      <c r="F385" s="247"/>
      <c r="G385" s="90"/>
      <c r="H385" s="90">
        <f>SUM(G386:G387)</f>
        <v>76740</v>
      </c>
      <c r="I385" s="90"/>
    </row>
    <row r="386" spans="3:9" ht="25.5" customHeight="1">
      <c r="C386" s="84" t="s">
        <v>742</v>
      </c>
      <c r="D386" s="247" t="s">
        <v>743</v>
      </c>
      <c r="E386" s="247"/>
      <c r="F386" s="247"/>
      <c r="G386" s="90">
        <f>Wydatki!I671</f>
        <v>76740</v>
      </c>
      <c r="H386" s="90"/>
      <c r="I386" s="90"/>
    </row>
    <row r="387" spans="4:9" ht="12.75">
      <c r="D387" s="247"/>
      <c r="E387" s="247"/>
      <c r="F387" s="247"/>
      <c r="G387" s="90"/>
      <c r="H387" s="90"/>
      <c r="I387" s="90"/>
    </row>
    <row r="388" spans="4:9" ht="12.75">
      <c r="D388" s="247"/>
      <c r="E388" s="247"/>
      <c r="F388" s="247"/>
      <c r="G388" s="90"/>
      <c r="H388" s="90"/>
      <c r="I388" s="90"/>
    </row>
    <row r="389" spans="1:9" ht="22.5" customHeight="1">
      <c r="A389" s="85" t="s">
        <v>190</v>
      </c>
      <c r="B389" s="85"/>
      <c r="C389" s="85"/>
      <c r="D389" s="249" t="s">
        <v>744</v>
      </c>
      <c r="E389" s="249"/>
      <c r="F389" s="249"/>
      <c r="G389" s="90"/>
      <c r="H389" s="90"/>
      <c r="I389" s="91">
        <f>SUM(H390:H398)</f>
        <v>12800</v>
      </c>
    </row>
    <row r="390" spans="2:9" ht="13.5" customHeight="1">
      <c r="B390" s="88" t="s">
        <v>745</v>
      </c>
      <c r="D390" s="247" t="s">
        <v>163</v>
      </c>
      <c r="E390" s="247"/>
      <c r="F390" s="247"/>
      <c r="G390" s="90"/>
      <c r="H390" s="90">
        <f>SUM(G391)</f>
        <v>5000</v>
      </c>
      <c r="I390" s="90"/>
    </row>
    <row r="391" spans="3:9" ht="12.75">
      <c r="C391" s="84" t="s">
        <v>658</v>
      </c>
      <c r="D391" s="247" t="s">
        <v>659</v>
      </c>
      <c r="E391" s="247"/>
      <c r="F391" s="247"/>
      <c r="G391" s="90">
        <f>Wydatki!H705</f>
        <v>5000</v>
      </c>
      <c r="H391" s="90"/>
      <c r="I391" s="90"/>
    </row>
    <row r="392" spans="4:9" ht="12.75">
      <c r="D392" s="247"/>
      <c r="E392" s="247"/>
      <c r="F392" s="247"/>
      <c r="G392" s="90"/>
      <c r="H392" s="90"/>
      <c r="I392" s="90"/>
    </row>
    <row r="393" spans="2:9" ht="12.75">
      <c r="B393" s="88" t="s">
        <v>746</v>
      </c>
      <c r="D393" s="247" t="s">
        <v>164</v>
      </c>
      <c r="E393" s="247"/>
      <c r="F393" s="247"/>
      <c r="G393" s="90"/>
      <c r="H393" s="90">
        <f>SUM(G394:G394)</f>
        <v>4800</v>
      </c>
      <c r="I393" s="90"/>
    </row>
    <row r="394" spans="3:9" ht="12.75">
      <c r="C394" s="84" t="s">
        <v>648</v>
      </c>
      <c r="D394" s="247" t="s">
        <v>649</v>
      </c>
      <c r="E394" s="247"/>
      <c r="F394" s="247"/>
      <c r="G394" s="90">
        <f>Wydatki!H709</f>
        <v>4800</v>
      </c>
      <c r="H394" s="90"/>
      <c r="I394" s="90"/>
    </row>
    <row r="395" spans="4:9" ht="12.75">
      <c r="D395" s="247"/>
      <c r="E395" s="247"/>
      <c r="F395" s="247"/>
      <c r="G395" s="90"/>
      <c r="H395" s="90"/>
      <c r="I395" s="90"/>
    </row>
    <row r="396" spans="2:9" ht="14.25" customHeight="1">
      <c r="B396" s="88" t="s">
        <v>747</v>
      </c>
      <c r="D396" s="247" t="s">
        <v>813</v>
      </c>
      <c r="E396" s="247"/>
      <c r="F396" s="247"/>
      <c r="G396" s="90"/>
      <c r="H396" s="90">
        <f>SUM(G397:G398)</f>
        <v>3000</v>
      </c>
      <c r="I396" s="90"/>
    </row>
    <row r="397" spans="3:9" ht="14.25" customHeight="1">
      <c r="C397" s="84" t="s">
        <v>634</v>
      </c>
      <c r="D397" s="247" t="s">
        <v>635</v>
      </c>
      <c r="E397" s="247"/>
      <c r="F397" s="247"/>
      <c r="G397" s="90">
        <f>Wydatki!H714</f>
        <v>1000</v>
      </c>
      <c r="H397" s="90"/>
      <c r="I397" s="90"/>
    </row>
    <row r="398" spans="3:9" ht="15" customHeight="1">
      <c r="C398" s="84" t="s">
        <v>636</v>
      </c>
      <c r="D398" s="247" t="s">
        <v>637</v>
      </c>
      <c r="E398" s="247"/>
      <c r="F398" s="247"/>
      <c r="G398" s="90">
        <f>Wydatki!H713</f>
        <v>2000</v>
      </c>
      <c r="H398" s="90"/>
      <c r="I398" s="90"/>
    </row>
    <row r="399" spans="1:9" ht="14.25" customHeight="1">
      <c r="A399" s="250"/>
      <c r="B399" s="250"/>
      <c r="C399" s="250"/>
      <c r="D399" s="250"/>
      <c r="E399" s="250"/>
      <c r="F399" s="250"/>
      <c r="G399" s="90"/>
      <c r="H399" s="90"/>
      <c r="I399" s="90"/>
    </row>
    <row r="400" spans="1:9" ht="34.5" customHeight="1">
      <c r="A400" s="251" t="s">
        <v>166</v>
      </c>
      <c r="B400" s="251"/>
      <c r="C400" s="251"/>
      <c r="D400" s="251"/>
      <c r="E400" s="251"/>
      <c r="F400" s="251"/>
      <c r="G400" s="90"/>
      <c r="H400" s="90"/>
      <c r="I400" s="93">
        <f>SUM(I9:I391)</f>
        <v>5376819</v>
      </c>
    </row>
    <row r="401" spans="1:9" ht="12.75">
      <c r="A401" s="250"/>
      <c r="B401" s="250"/>
      <c r="C401" s="250"/>
      <c r="D401" s="250"/>
      <c r="E401" s="250"/>
      <c r="F401" s="250"/>
      <c r="G401" s="250"/>
      <c r="H401" s="250"/>
      <c r="I401" s="250"/>
    </row>
    <row r="402" spans="1:9" ht="12.75">
      <c r="A402" s="250"/>
      <c r="B402" s="250"/>
      <c r="C402" s="250"/>
      <c r="D402" s="250"/>
      <c r="E402" s="250"/>
      <c r="F402" s="250"/>
      <c r="G402" s="250"/>
      <c r="H402" s="250"/>
      <c r="I402" s="250"/>
    </row>
    <row r="403" spans="1:9" ht="12.75">
      <c r="A403" s="250"/>
      <c r="B403" s="250"/>
      <c r="C403" s="250"/>
      <c r="D403" s="250"/>
      <c r="E403" s="250"/>
      <c r="F403" s="250"/>
      <c r="G403" s="250"/>
      <c r="H403" s="250"/>
      <c r="I403" s="250"/>
    </row>
    <row r="404" spans="1:9" ht="12.75">
      <c r="A404" s="250"/>
      <c r="B404" s="250"/>
      <c r="C404" s="250"/>
      <c r="D404" s="250"/>
      <c r="E404" s="250"/>
      <c r="F404" s="250"/>
      <c r="G404" s="250"/>
      <c r="H404" s="250"/>
      <c r="I404" s="250"/>
    </row>
    <row r="405" spans="1:9" ht="12.75">
      <c r="A405" s="250"/>
      <c r="B405" s="250"/>
      <c r="C405" s="250"/>
      <c r="D405" s="250"/>
      <c r="E405" s="250"/>
      <c r="F405" s="250"/>
      <c r="G405" s="250"/>
      <c r="H405" s="250"/>
      <c r="I405" s="250"/>
    </row>
    <row r="406" spans="1:9" ht="12.75">
      <c r="A406" s="250"/>
      <c r="B406" s="250"/>
      <c r="C406" s="250"/>
      <c r="D406" s="250"/>
      <c r="E406" s="250"/>
      <c r="F406" s="250"/>
      <c r="G406" s="250"/>
      <c r="H406" s="250"/>
      <c r="I406" s="250"/>
    </row>
    <row r="407" spans="1:9" ht="12.75">
      <c r="A407" s="250"/>
      <c r="B407" s="250"/>
      <c r="C407" s="250"/>
      <c r="D407" s="250"/>
      <c r="E407" s="250"/>
      <c r="F407" s="250"/>
      <c r="G407" s="250"/>
      <c r="H407" s="250"/>
      <c r="I407" s="250"/>
    </row>
    <row r="408" spans="1:9" ht="12.75">
      <c r="A408" s="250"/>
      <c r="B408" s="250"/>
      <c r="C408" s="250"/>
      <c r="D408" s="250"/>
      <c r="E408" s="250"/>
      <c r="F408" s="250"/>
      <c r="G408" s="250"/>
      <c r="H408" s="250"/>
      <c r="I408" s="250"/>
    </row>
    <row r="409" spans="1:9" ht="12.75">
      <c r="A409" s="250"/>
      <c r="B409" s="250"/>
      <c r="C409" s="250"/>
      <c r="D409" s="250"/>
      <c r="E409" s="250"/>
      <c r="F409" s="250"/>
      <c r="G409" s="250"/>
      <c r="H409" s="250"/>
      <c r="I409" s="250"/>
    </row>
    <row r="410" spans="1:9" ht="12.75">
      <c r="A410" s="250"/>
      <c r="B410" s="250"/>
      <c r="C410" s="250"/>
      <c r="D410" s="250"/>
      <c r="E410" s="250"/>
      <c r="F410" s="250"/>
      <c r="G410" s="250"/>
      <c r="H410" s="250"/>
      <c r="I410" s="250"/>
    </row>
    <row r="411" spans="1:9" ht="12.75">
      <c r="A411" s="250"/>
      <c r="B411" s="250"/>
      <c r="C411" s="250"/>
      <c r="D411" s="250"/>
      <c r="E411" s="250"/>
      <c r="F411" s="250"/>
      <c r="G411" s="250"/>
      <c r="H411" s="250"/>
      <c r="I411" s="250"/>
    </row>
    <row r="412" spans="1:9" ht="12.75">
      <c r="A412" s="250"/>
      <c r="B412" s="250"/>
      <c r="C412" s="250"/>
      <c r="D412" s="250"/>
      <c r="E412" s="250"/>
      <c r="F412" s="250"/>
      <c r="G412" s="250"/>
      <c r="H412" s="250"/>
      <c r="I412" s="250"/>
    </row>
    <row r="413" spans="1:9" ht="12.75">
      <c r="A413" s="250"/>
      <c r="B413" s="250"/>
      <c r="C413" s="250"/>
      <c r="D413" s="250"/>
      <c r="E413" s="250"/>
      <c r="F413" s="250"/>
      <c r="G413" s="250"/>
      <c r="H413" s="250"/>
      <c r="I413" s="250"/>
    </row>
    <row r="414" spans="1:9" ht="12.75">
      <c r="A414" s="250"/>
      <c r="B414" s="250"/>
      <c r="C414" s="250"/>
      <c r="D414" s="250"/>
      <c r="E414" s="250"/>
      <c r="F414" s="250"/>
      <c r="G414" s="250"/>
      <c r="H414" s="250"/>
      <c r="I414" s="250"/>
    </row>
    <row r="415" spans="1:9" ht="12.75">
      <c r="A415" s="250"/>
      <c r="B415" s="250"/>
      <c r="C415" s="250"/>
      <c r="D415" s="250"/>
      <c r="E415" s="250"/>
      <c r="F415" s="250"/>
      <c r="G415" s="250"/>
      <c r="H415" s="250"/>
      <c r="I415" s="250"/>
    </row>
    <row r="416" spans="1:9" ht="12.75">
      <c r="A416" s="250"/>
      <c r="B416" s="250"/>
      <c r="C416" s="250"/>
      <c r="D416" s="250"/>
      <c r="E416" s="250"/>
      <c r="F416" s="250"/>
      <c r="G416" s="250"/>
      <c r="H416" s="250"/>
      <c r="I416" s="250"/>
    </row>
    <row r="417" spans="1:9" ht="12.75">
      <c r="A417" s="250"/>
      <c r="B417" s="250"/>
      <c r="C417" s="250"/>
      <c r="D417" s="250"/>
      <c r="E417" s="250"/>
      <c r="F417" s="250"/>
      <c r="G417" s="250"/>
      <c r="H417" s="250"/>
      <c r="I417" s="250"/>
    </row>
    <row r="418" spans="1:9" ht="12.75">
      <c r="A418" s="250"/>
      <c r="B418" s="250"/>
      <c r="C418" s="250"/>
      <c r="D418" s="250"/>
      <c r="E418" s="250"/>
      <c r="F418" s="250"/>
      <c r="G418" s="250"/>
      <c r="H418" s="250"/>
      <c r="I418" s="250"/>
    </row>
    <row r="419" spans="1:9" ht="12.75">
      <c r="A419" s="250"/>
      <c r="B419" s="250"/>
      <c r="C419" s="250"/>
      <c r="D419" s="250"/>
      <c r="E419" s="250"/>
      <c r="F419" s="250"/>
      <c r="G419" s="250"/>
      <c r="H419" s="250"/>
      <c r="I419" s="250"/>
    </row>
    <row r="420" spans="1:9" ht="12.75">
      <c r="A420" s="250"/>
      <c r="B420" s="250"/>
      <c r="C420" s="250"/>
      <c r="D420" s="250"/>
      <c r="E420" s="250"/>
      <c r="F420" s="250"/>
      <c r="G420" s="250"/>
      <c r="H420" s="250"/>
      <c r="I420" s="250"/>
    </row>
    <row r="421" spans="1:9" ht="12.75">
      <c r="A421" s="250"/>
      <c r="B421" s="250"/>
      <c r="C421" s="250"/>
      <c r="D421" s="250"/>
      <c r="E421" s="250"/>
      <c r="F421" s="250"/>
      <c r="G421" s="250"/>
      <c r="H421" s="250"/>
      <c r="I421" s="250"/>
    </row>
  </sheetData>
  <mergeCells count="402">
    <mergeCell ref="D318:F318"/>
    <mergeCell ref="D322:F322"/>
    <mergeCell ref="D323:F323"/>
    <mergeCell ref="D324:F324"/>
    <mergeCell ref="D321:F321"/>
    <mergeCell ref="D231:F231"/>
    <mergeCell ref="D232:F232"/>
    <mergeCell ref="D262:F262"/>
    <mergeCell ref="D280:F280"/>
    <mergeCell ref="D233:F233"/>
    <mergeCell ref="D234:F234"/>
    <mergeCell ref="D235:F235"/>
    <mergeCell ref="D236:F236"/>
    <mergeCell ref="D237:F237"/>
    <mergeCell ref="D238:F238"/>
    <mergeCell ref="D142:F142"/>
    <mergeCell ref="D151:F151"/>
    <mergeCell ref="D140:F140"/>
    <mergeCell ref="D192:F192"/>
    <mergeCell ref="D143:F143"/>
    <mergeCell ref="D144:F144"/>
    <mergeCell ref="D145:F145"/>
    <mergeCell ref="D146:F146"/>
    <mergeCell ref="D147:F147"/>
    <mergeCell ref="D148:F148"/>
    <mergeCell ref="D85:F85"/>
    <mergeCell ref="D36:F36"/>
    <mergeCell ref="D125:F125"/>
    <mergeCell ref="D152:F152"/>
    <mergeCell ref="D92:F92"/>
    <mergeCell ref="D93:F93"/>
    <mergeCell ref="D94:F94"/>
    <mergeCell ref="D130:F130"/>
    <mergeCell ref="D113:F113"/>
    <mergeCell ref="D77:F77"/>
    <mergeCell ref="D78:F78"/>
    <mergeCell ref="D95:F95"/>
    <mergeCell ref="D91:F91"/>
    <mergeCell ref="D79:F79"/>
    <mergeCell ref="D81:F81"/>
    <mergeCell ref="D82:F82"/>
    <mergeCell ref="D83:F83"/>
    <mergeCell ref="D80:F80"/>
    <mergeCell ref="D84:F84"/>
    <mergeCell ref="D88:F88"/>
    <mergeCell ref="D73:F73"/>
    <mergeCell ref="D74:F74"/>
    <mergeCell ref="D75:F75"/>
    <mergeCell ref="D76:F76"/>
    <mergeCell ref="D69:F69"/>
    <mergeCell ref="D70:F70"/>
    <mergeCell ref="D71:F71"/>
    <mergeCell ref="D72:F72"/>
    <mergeCell ref="D60:F60"/>
    <mergeCell ref="D61:F61"/>
    <mergeCell ref="D62:F62"/>
    <mergeCell ref="D87:F87"/>
    <mergeCell ref="D63:F63"/>
    <mergeCell ref="D64:F64"/>
    <mergeCell ref="D65:F65"/>
    <mergeCell ref="D66:F66"/>
    <mergeCell ref="D67:F67"/>
    <mergeCell ref="D68:F68"/>
    <mergeCell ref="D56:F56"/>
    <mergeCell ref="D57:F57"/>
    <mergeCell ref="D58:F58"/>
    <mergeCell ref="D59:F59"/>
    <mergeCell ref="D51:F51"/>
    <mergeCell ref="D52:F52"/>
    <mergeCell ref="D53:F53"/>
    <mergeCell ref="D55:F55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37:F37"/>
    <mergeCell ref="D38:F38"/>
    <mergeCell ref="D39:F39"/>
    <mergeCell ref="D42:F42"/>
    <mergeCell ref="D41:F41"/>
    <mergeCell ref="D40:F40"/>
    <mergeCell ref="D32:F32"/>
    <mergeCell ref="D33:F33"/>
    <mergeCell ref="D34:F34"/>
    <mergeCell ref="D35:F35"/>
    <mergeCell ref="D26:F26"/>
    <mergeCell ref="D29:F29"/>
    <mergeCell ref="D30:F30"/>
    <mergeCell ref="D31:F31"/>
    <mergeCell ref="D27:F27"/>
    <mergeCell ref="D28:F28"/>
    <mergeCell ref="D20:F20"/>
    <mergeCell ref="D21:F21"/>
    <mergeCell ref="D22:F22"/>
    <mergeCell ref="D25:F25"/>
    <mergeCell ref="D23:F23"/>
    <mergeCell ref="D15:F15"/>
    <mergeCell ref="D17:F17"/>
    <mergeCell ref="D18:F18"/>
    <mergeCell ref="D19:F19"/>
    <mergeCell ref="D16:F16"/>
    <mergeCell ref="A8:I8"/>
    <mergeCell ref="D12:F12"/>
    <mergeCell ref="D13:F13"/>
    <mergeCell ref="D14:F14"/>
    <mergeCell ref="A5:I5"/>
    <mergeCell ref="A6:I6"/>
    <mergeCell ref="D7:F7"/>
    <mergeCell ref="G7:I7"/>
    <mergeCell ref="D96:F96"/>
    <mergeCell ref="D97:F97"/>
    <mergeCell ref="D98:F98"/>
    <mergeCell ref="A1:I1"/>
    <mergeCell ref="A3:I3"/>
    <mergeCell ref="A2:I2"/>
    <mergeCell ref="A4:I4"/>
    <mergeCell ref="D9:F9"/>
    <mergeCell ref="D10:F10"/>
    <mergeCell ref="D11:F11"/>
    <mergeCell ref="D99:F99"/>
    <mergeCell ref="D101:F101"/>
    <mergeCell ref="D102:F102"/>
    <mergeCell ref="D103:F103"/>
    <mergeCell ref="D100:F100"/>
    <mergeCell ref="D108:F108"/>
    <mergeCell ref="D109:F109"/>
    <mergeCell ref="D110:F110"/>
    <mergeCell ref="D104:F104"/>
    <mergeCell ref="D105:F105"/>
    <mergeCell ref="D106:F106"/>
    <mergeCell ref="D107:F107"/>
    <mergeCell ref="D111:F111"/>
    <mergeCell ref="D112:F112"/>
    <mergeCell ref="D115:F115"/>
    <mergeCell ref="D116:F116"/>
    <mergeCell ref="D114:F114"/>
    <mergeCell ref="D117:F117"/>
    <mergeCell ref="D122:F122"/>
    <mergeCell ref="D126:F126"/>
    <mergeCell ref="D121:F121"/>
    <mergeCell ref="D123:F123"/>
    <mergeCell ref="D124:F124"/>
    <mergeCell ref="D118:F118"/>
    <mergeCell ref="D119:F119"/>
    <mergeCell ref="D120:F120"/>
    <mergeCell ref="D127:F127"/>
    <mergeCell ref="D128:F128"/>
    <mergeCell ref="D129:F129"/>
    <mergeCell ref="D131:F131"/>
    <mergeCell ref="D132:F132"/>
    <mergeCell ref="D133:F133"/>
    <mergeCell ref="D134:F134"/>
    <mergeCell ref="D135:F135"/>
    <mergeCell ref="D136:F136"/>
    <mergeCell ref="D138:F138"/>
    <mergeCell ref="D139:F139"/>
    <mergeCell ref="D141:F141"/>
    <mergeCell ref="D137:F137"/>
    <mergeCell ref="D149:F149"/>
    <mergeCell ref="D150:F150"/>
    <mergeCell ref="D153:F153"/>
    <mergeCell ref="D154:F154"/>
    <mergeCell ref="D156:F156"/>
    <mergeCell ref="D157:F157"/>
    <mergeCell ref="D155:F155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3:F193"/>
    <mergeCell ref="D195:F195"/>
    <mergeCell ref="D194:F194"/>
    <mergeCell ref="D196:F196"/>
    <mergeCell ref="D198:F198"/>
    <mergeCell ref="D199:F199"/>
    <mergeCell ref="D200:F200"/>
    <mergeCell ref="D197:F197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8:F228"/>
    <mergeCell ref="D230:F230"/>
    <mergeCell ref="D229:F229"/>
    <mergeCell ref="D227:F227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2:F282"/>
    <mergeCell ref="D281:F281"/>
    <mergeCell ref="D283:F283"/>
    <mergeCell ref="D284:F284"/>
    <mergeCell ref="D285:F285"/>
    <mergeCell ref="D292:F292"/>
    <mergeCell ref="D293:F293"/>
    <mergeCell ref="D295:F295"/>
    <mergeCell ref="D289:F289"/>
    <mergeCell ref="D290:F290"/>
    <mergeCell ref="D291:F291"/>
    <mergeCell ref="D286:F286"/>
    <mergeCell ref="D287:F287"/>
    <mergeCell ref="D288:F288"/>
    <mergeCell ref="D296:F296"/>
    <mergeCell ref="D297:F297"/>
    <mergeCell ref="D294:F294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28:F328"/>
    <mergeCell ref="D312:F312"/>
    <mergeCell ref="D313:F313"/>
    <mergeCell ref="D316:F316"/>
    <mergeCell ref="D317:F317"/>
    <mergeCell ref="D314:F314"/>
    <mergeCell ref="D315:F315"/>
    <mergeCell ref="D319:F319"/>
    <mergeCell ref="D320:F320"/>
    <mergeCell ref="D333:F333"/>
    <mergeCell ref="D334:F334"/>
    <mergeCell ref="D335:F335"/>
    <mergeCell ref="D336:F336"/>
    <mergeCell ref="D337:F337"/>
    <mergeCell ref="D338:F338"/>
    <mergeCell ref="D339:F339"/>
    <mergeCell ref="D341:F341"/>
    <mergeCell ref="D342:F342"/>
    <mergeCell ref="D343:F343"/>
    <mergeCell ref="D340:F340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2:F362"/>
    <mergeCell ref="D363:F363"/>
    <mergeCell ref="D364:F364"/>
    <mergeCell ref="D361:F361"/>
    <mergeCell ref="D365:F365"/>
    <mergeCell ref="D366:F366"/>
    <mergeCell ref="D367:F367"/>
    <mergeCell ref="D368:F368"/>
    <mergeCell ref="D369:F369"/>
    <mergeCell ref="D370:F370"/>
    <mergeCell ref="D377:F377"/>
    <mergeCell ref="D378:F378"/>
    <mergeCell ref="D371:F371"/>
    <mergeCell ref="D372:F372"/>
    <mergeCell ref="D373:F373"/>
    <mergeCell ref="D374:F374"/>
    <mergeCell ref="D383:F383"/>
    <mergeCell ref="D384:F384"/>
    <mergeCell ref="D385:F385"/>
    <mergeCell ref="D24:F24"/>
    <mergeCell ref="D379:F379"/>
    <mergeCell ref="D380:F380"/>
    <mergeCell ref="D381:F381"/>
    <mergeCell ref="D382:F382"/>
    <mergeCell ref="D375:F375"/>
    <mergeCell ref="D376:F376"/>
    <mergeCell ref="D396:F396"/>
    <mergeCell ref="D398:F398"/>
    <mergeCell ref="D395:F395"/>
    <mergeCell ref="D393:F393"/>
    <mergeCell ref="D394:F394"/>
    <mergeCell ref="D397:F397"/>
    <mergeCell ref="A401:I421"/>
    <mergeCell ref="D386:F386"/>
    <mergeCell ref="D387:F387"/>
    <mergeCell ref="D388:F388"/>
    <mergeCell ref="D389:F389"/>
    <mergeCell ref="A400:F400"/>
    <mergeCell ref="A399:F399"/>
    <mergeCell ref="D390:F390"/>
    <mergeCell ref="D391:F391"/>
    <mergeCell ref="D392:F392"/>
    <mergeCell ref="D89:F89"/>
    <mergeCell ref="D86:F86"/>
    <mergeCell ref="D90:F90"/>
    <mergeCell ref="D332:F332"/>
    <mergeCell ref="D331:F331"/>
    <mergeCell ref="D329:F329"/>
    <mergeCell ref="D330:F330"/>
    <mergeCell ref="D325:F325"/>
    <mergeCell ref="D326:F326"/>
    <mergeCell ref="D327:F327"/>
  </mergeCells>
  <printOptions gridLines="1"/>
  <pageMargins left="0.4724409448818898" right="0.2362204724409449" top="0.4724409448818898" bottom="0.4724409448818898" header="0.48" footer="0.47"/>
  <pageSetup horizontalDpi="300" verticalDpi="300" orientation="portrait" paperSize="9" scale="84" r:id="rId1"/>
  <rowBreaks count="3" manualBreakCount="3">
    <brk id="252" max="8" man="1"/>
    <brk id="313" max="8" man="1"/>
    <brk id="37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zoomScaleSheetLayoutView="75" workbookViewId="0" topLeftCell="A1">
      <selection activeCell="K5" sqref="K5"/>
    </sheetView>
  </sheetViews>
  <sheetFormatPr defaultColWidth="9.00390625" defaultRowHeight="12.75"/>
  <cols>
    <col min="1" max="1" width="7.25390625" style="94" customWidth="1"/>
    <col min="2" max="2" width="10.00390625" style="94" customWidth="1"/>
    <col min="3" max="3" width="5.875" style="95" customWidth="1"/>
    <col min="4" max="4" width="12.125" style="0" customWidth="1"/>
    <col min="5" max="5" width="12.75390625" style="0" customWidth="1"/>
    <col min="6" max="6" width="15.25390625" style="0" customWidth="1"/>
    <col min="7" max="8" width="9.25390625" style="7" bestFit="1" customWidth="1"/>
    <col min="9" max="9" width="11.00390625" style="7" customWidth="1"/>
  </cols>
  <sheetData>
    <row r="1" spans="1:9" ht="12.75">
      <c r="A1" s="241" t="s">
        <v>748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242" t="s">
        <v>293</v>
      </c>
      <c r="B2" s="242"/>
      <c r="C2" s="242"/>
      <c r="D2" s="242"/>
      <c r="E2" s="242"/>
      <c r="F2" s="242"/>
      <c r="G2" s="242"/>
      <c r="H2" s="242"/>
      <c r="I2" s="242"/>
    </row>
    <row r="3" spans="1:9" ht="12.75">
      <c r="A3" s="242" t="s">
        <v>294</v>
      </c>
      <c r="B3" s="242"/>
      <c r="C3" s="242"/>
      <c r="D3" s="242"/>
      <c r="E3" s="242"/>
      <c r="F3" s="242"/>
      <c r="G3" s="242"/>
      <c r="H3" s="242"/>
      <c r="I3" s="242"/>
    </row>
    <row r="4" spans="1:9" ht="12.75">
      <c r="A4" s="238"/>
      <c r="B4" s="238"/>
      <c r="C4" s="238"/>
      <c r="D4" s="238"/>
      <c r="E4" s="238"/>
      <c r="F4" s="238"/>
      <c r="G4" s="238"/>
      <c r="H4" s="238"/>
      <c r="I4" s="238"/>
    </row>
    <row r="5" spans="1:9" ht="39.75" customHeight="1">
      <c r="A5" s="265" t="s">
        <v>749</v>
      </c>
      <c r="B5" s="266"/>
      <c r="C5" s="266"/>
      <c r="D5" s="266"/>
      <c r="E5" s="266"/>
      <c r="F5" s="266"/>
      <c r="G5" s="266"/>
      <c r="H5" s="266"/>
      <c r="I5" s="266"/>
    </row>
    <row r="6" spans="1:9" ht="15" customHeight="1">
      <c r="A6" s="265"/>
      <c r="B6" s="265"/>
      <c r="C6" s="265"/>
      <c r="D6" s="265"/>
      <c r="E6" s="265"/>
      <c r="F6" s="265"/>
      <c r="G6" s="265"/>
      <c r="H6" s="265"/>
      <c r="I6" s="265"/>
    </row>
    <row r="7" spans="1:9" ht="18">
      <c r="A7" s="257" t="s">
        <v>506</v>
      </c>
      <c r="B7" s="267"/>
      <c r="C7" s="267"/>
      <c r="D7" s="267"/>
      <c r="E7" s="267"/>
      <c r="F7" s="267"/>
      <c r="G7" s="267"/>
      <c r="H7" s="267"/>
      <c r="I7" s="267"/>
    </row>
    <row r="8" spans="1:9" ht="12" customHeight="1">
      <c r="A8" s="257"/>
      <c r="B8" s="257"/>
      <c r="C8" s="257"/>
      <c r="D8" s="257"/>
      <c r="E8" s="257"/>
      <c r="F8" s="257"/>
      <c r="G8" s="257"/>
      <c r="H8" s="257"/>
      <c r="I8" s="257"/>
    </row>
    <row r="9" spans="1:9" ht="18" customHeight="1">
      <c r="A9" s="62" t="s">
        <v>368</v>
      </c>
      <c r="B9" s="62" t="s">
        <v>507</v>
      </c>
      <c r="C9" s="62" t="s">
        <v>373</v>
      </c>
      <c r="D9" s="268" t="s">
        <v>374</v>
      </c>
      <c r="E9" s="268"/>
      <c r="F9" s="268"/>
      <c r="G9" s="269" t="s">
        <v>440</v>
      </c>
      <c r="H9" s="269"/>
      <c r="I9" s="269"/>
    </row>
    <row r="10" spans="1:9" ht="12.75" customHeight="1">
      <c r="A10" s="62"/>
      <c r="B10" s="62"/>
      <c r="C10" s="62"/>
      <c r="D10" s="268"/>
      <c r="E10" s="268"/>
      <c r="F10" s="268"/>
      <c r="G10" s="102"/>
      <c r="H10" s="102"/>
      <c r="I10" s="102"/>
    </row>
    <row r="11" spans="1:9" ht="17.25" customHeight="1">
      <c r="A11" s="81" t="s">
        <v>670</v>
      </c>
      <c r="B11" s="81"/>
      <c r="C11" s="81"/>
      <c r="D11" s="244" t="s">
        <v>336</v>
      </c>
      <c r="E11" s="244"/>
      <c r="F11" s="244"/>
      <c r="G11" s="61"/>
      <c r="H11" s="61"/>
      <c r="I11" s="60">
        <f>SUM(H12:H13)</f>
        <v>500</v>
      </c>
    </row>
    <row r="12" spans="1:9" ht="15" customHeight="1">
      <c r="A12" s="77"/>
      <c r="B12" s="77" t="s">
        <v>337</v>
      </c>
      <c r="C12" s="78"/>
      <c r="D12" s="233" t="s">
        <v>402</v>
      </c>
      <c r="E12" s="233"/>
      <c r="F12" s="233"/>
      <c r="G12" s="61"/>
      <c r="H12" s="61">
        <f>SUM(G13:G13)</f>
        <v>500</v>
      </c>
      <c r="I12" s="61"/>
    </row>
    <row r="13" spans="1:9" ht="48" customHeight="1">
      <c r="A13" s="77"/>
      <c r="B13" s="77"/>
      <c r="C13" s="78" t="s">
        <v>338</v>
      </c>
      <c r="D13" s="226" t="s">
        <v>339</v>
      </c>
      <c r="E13" s="226"/>
      <c r="F13" s="226"/>
      <c r="G13" s="61">
        <f>'Układ wyk.Doch.'!G44</f>
        <v>500</v>
      </c>
      <c r="H13" s="61"/>
      <c r="I13" s="61"/>
    </row>
    <row r="14" spans="1:9" ht="12.75">
      <c r="A14" s="77"/>
      <c r="B14" s="77"/>
      <c r="C14" s="78"/>
      <c r="D14" s="263"/>
      <c r="E14" s="263"/>
      <c r="F14" s="263"/>
      <c r="G14" s="61"/>
      <c r="H14" s="61"/>
      <c r="I14" s="61"/>
    </row>
    <row r="15" spans="1:9" ht="17.25" customHeight="1">
      <c r="A15" s="81" t="s">
        <v>528</v>
      </c>
      <c r="B15" s="81"/>
      <c r="C15" s="81"/>
      <c r="D15" s="244" t="s">
        <v>529</v>
      </c>
      <c r="E15" s="244"/>
      <c r="F15" s="244"/>
      <c r="G15" s="61"/>
      <c r="H15" s="61"/>
      <c r="I15" s="60">
        <f>SUM(H16:H17)</f>
        <v>29100</v>
      </c>
    </row>
    <row r="16" spans="1:9" ht="15" customHeight="1">
      <c r="A16" s="77"/>
      <c r="B16" s="77" t="s">
        <v>530</v>
      </c>
      <c r="C16" s="78"/>
      <c r="D16" s="233" t="s">
        <v>750</v>
      </c>
      <c r="E16" s="233"/>
      <c r="F16" s="233"/>
      <c r="G16" s="61"/>
      <c r="H16" s="61">
        <f>SUM(G17:G17)</f>
        <v>29100</v>
      </c>
      <c r="I16" s="61"/>
    </row>
    <row r="17" spans="1:9" ht="57.75" customHeight="1">
      <c r="A17" s="77"/>
      <c r="B17" s="77"/>
      <c r="C17" s="78" t="s">
        <v>532</v>
      </c>
      <c r="D17" s="233" t="s">
        <v>533</v>
      </c>
      <c r="E17" s="233"/>
      <c r="F17" s="233"/>
      <c r="G17" s="61">
        <f>'Układ wyk.Doch.'!H48</f>
        <v>29100</v>
      </c>
      <c r="H17" s="61"/>
      <c r="I17" s="61"/>
    </row>
    <row r="18" spans="1:9" ht="14.25" customHeight="1">
      <c r="A18" s="77"/>
      <c r="B18" s="77"/>
      <c r="C18" s="78"/>
      <c r="D18" s="233"/>
      <c r="E18" s="233"/>
      <c r="F18" s="233"/>
      <c r="G18" s="61"/>
      <c r="H18" s="61"/>
      <c r="I18" s="61"/>
    </row>
    <row r="19" spans="1:9" ht="14.25" customHeight="1">
      <c r="A19" s="77"/>
      <c r="B19" s="77"/>
      <c r="C19" s="78"/>
      <c r="D19" s="233"/>
      <c r="E19" s="233"/>
      <c r="F19" s="233"/>
      <c r="G19" s="61"/>
      <c r="H19" s="61"/>
      <c r="I19" s="61"/>
    </row>
    <row r="20" spans="1:9" ht="44.25" customHeight="1">
      <c r="A20" s="81" t="s">
        <v>542</v>
      </c>
      <c r="B20" s="77"/>
      <c r="C20" s="78"/>
      <c r="D20" s="264" t="s">
        <v>751</v>
      </c>
      <c r="E20" s="264"/>
      <c r="F20" s="264"/>
      <c r="G20" s="61"/>
      <c r="H20" s="61"/>
      <c r="I20" s="60">
        <f>SUM(H21:H22)</f>
        <v>399</v>
      </c>
    </row>
    <row r="21" spans="1:9" ht="25.5" customHeight="1">
      <c r="A21" s="77"/>
      <c r="B21" s="77" t="s">
        <v>544</v>
      </c>
      <c r="C21" s="78"/>
      <c r="D21" s="233" t="s">
        <v>752</v>
      </c>
      <c r="E21" s="233"/>
      <c r="F21" s="233"/>
      <c r="G21" s="61"/>
      <c r="H21" s="61">
        <f>G22</f>
        <v>399</v>
      </c>
      <c r="I21" s="61"/>
    </row>
    <row r="22" spans="1:9" ht="56.25" customHeight="1">
      <c r="A22" s="77"/>
      <c r="B22" s="77"/>
      <c r="C22" s="78" t="s">
        <v>532</v>
      </c>
      <c r="D22" s="233" t="s">
        <v>533</v>
      </c>
      <c r="E22" s="233"/>
      <c r="F22" s="233"/>
      <c r="G22" s="61">
        <f>'Układ wyk.Doch.'!H59</f>
        <v>399</v>
      </c>
      <c r="H22" s="61"/>
      <c r="I22" s="61"/>
    </row>
    <row r="23" spans="1:9" ht="15" customHeight="1">
      <c r="A23" s="77"/>
      <c r="B23" s="77"/>
      <c r="C23" s="78"/>
      <c r="D23" s="233"/>
      <c r="E23" s="233"/>
      <c r="F23" s="233"/>
      <c r="G23" s="61"/>
      <c r="H23" s="61"/>
      <c r="I23" s="61"/>
    </row>
    <row r="24" spans="1:9" ht="14.25" customHeight="1">
      <c r="A24" s="77"/>
      <c r="B24" s="77"/>
      <c r="C24" s="78"/>
      <c r="D24" s="233"/>
      <c r="E24" s="233"/>
      <c r="F24" s="233"/>
      <c r="G24" s="61"/>
      <c r="H24" s="61"/>
      <c r="I24" s="61"/>
    </row>
    <row r="25" spans="1:9" ht="19.5" customHeight="1">
      <c r="A25" s="81" t="s">
        <v>603</v>
      </c>
      <c r="B25" s="81"/>
      <c r="C25" s="81"/>
      <c r="D25" s="244" t="s">
        <v>719</v>
      </c>
      <c r="E25" s="244"/>
      <c r="F25" s="244"/>
      <c r="G25" s="61"/>
      <c r="H25" s="61"/>
      <c r="I25" s="60">
        <f>SUM(H26:H35)</f>
        <v>1080180</v>
      </c>
    </row>
    <row r="26" spans="1:9" ht="14.25" customHeight="1">
      <c r="A26" s="77"/>
      <c r="B26" s="77" t="s">
        <v>604</v>
      </c>
      <c r="C26" s="78"/>
      <c r="D26" s="233" t="s">
        <v>97</v>
      </c>
      <c r="E26" s="233"/>
      <c r="F26" s="233"/>
      <c r="G26" s="61"/>
      <c r="H26" s="61">
        <f>G27</f>
        <v>144000</v>
      </c>
      <c r="I26" s="61"/>
    </row>
    <row r="27" spans="1:9" ht="53.25" customHeight="1">
      <c r="A27" s="77"/>
      <c r="B27" s="77"/>
      <c r="C27" s="78" t="s">
        <v>532</v>
      </c>
      <c r="D27" s="233" t="s">
        <v>533</v>
      </c>
      <c r="E27" s="233"/>
      <c r="F27" s="233"/>
      <c r="G27" s="61">
        <f>'Układ wyk.Doch.'!H112</f>
        <v>144000</v>
      </c>
      <c r="H27" s="61"/>
      <c r="I27" s="61"/>
    </row>
    <row r="28" spans="1:9" ht="13.5" customHeight="1">
      <c r="A28" s="77"/>
      <c r="B28" s="77"/>
      <c r="C28" s="78"/>
      <c r="D28" s="233"/>
      <c r="E28" s="233"/>
      <c r="F28" s="233"/>
      <c r="G28" s="61"/>
      <c r="H28" s="61"/>
      <c r="I28" s="61"/>
    </row>
    <row r="29" spans="1:9" ht="39.75" customHeight="1">
      <c r="A29" s="77"/>
      <c r="B29" s="77" t="s">
        <v>606</v>
      </c>
      <c r="C29" s="78"/>
      <c r="D29" s="233" t="s">
        <v>607</v>
      </c>
      <c r="E29" s="233"/>
      <c r="F29" s="233"/>
      <c r="G29" s="61"/>
      <c r="H29" s="61">
        <f>G30</f>
        <v>890200</v>
      </c>
      <c r="I29" s="61"/>
    </row>
    <row r="30" spans="1:9" ht="51" customHeight="1">
      <c r="A30" s="77"/>
      <c r="B30" s="77"/>
      <c r="C30" s="78" t="s">
        <v>532</v>
      </c>
      <c r="D30" s="233" t="s">
        <v>533</v>
      </c>
      <c r="E30" s="233"/>
      <c r="F30" s="233"/>
      <c r="G30" s="61">
        <f>'Układ wyk.Doch.'!H115</f>
        <v>890200</v>
      </c>
      <c r="H30" s="61"/>
      <c r="I30" s="61"/>
    </row>
    <row r="31" spans="1:9" ht="15" customHeight="1">
      <c r="A31" s="77"/>
      <c r="B31" s="77"/>
      <c r="C31" s="78"/>
      <c r="D31" s="233"/>
      <c r="E31" s="233"/>
      <c r="F31" s="233"/>
      <c r="G31" s="61"/>
      <c r="H31" s="61"/>
      <c r="I31" s="61"/>
    </row>
    <row r="32" spans="1:9" ht="51" customHeight="1">
      <c r="A32" s="77"/>
      <c r="B32" s="77" t="s">
        <v>608</v>
      </c>
      <c r="C32" s="78"/>
      <c r="D32" s="233" t="s">
        <v>609</v>
      </c>
      <c r="E32" s="233"/>
      <c r="F32" s="233"/>
      <c r="G32" s="61"/>
      <c r="H32" s="61">
        <f>G33</f>
        <v>6980</v>
      </c>
      <c r="I32" s="61"/>
    </row>
    <row r="33" spans="1:9" ht="50.25" customHeight="1">
      <c r="A33" s="77"/>
      <c r="B33" s="77"/>
      <c r="C33" s="78" t="s">
        <v>532</v>
      </c>
      <c r="D33" s="233" t="s">
        <v>533</v>
      </c>
      <c r="E33" s="233"/>
      <c r="F33" s="233"/>
      <c r="G33" s="61">
        <f>'Układ wyk.Doch.'!H118</f>
        <v>6980</v>
      </c>
      <c r="H33" s="61"/>
      <c r="I33" s="61"/>
    </row>
    <row r="34" spans="1:9" ht="14.25" customHeight="1">
      <c r="A34" s="77"/>
      <c r="B34" s="77"/>
      <c r="C34" s="78"/>
      <c r="D34" s="233"/>
      <c r="E34" s="233"/>
      <c r="F34" s="233"/>
      <c r="G34" s="61"/>
      <c r="H34" s="61"/>
      <c r="I34" s="61"/>
    </row>
    <row r="35" spans="1:9" ht="26.25" customHeight="1">
      <c r="A35" s="77"/>
      <c r="B35" s="77" t="s">
        <v>610</v>
      </c>
      <c r="C35" s="78"/>
      <c r="D35" s="233" t="s">
        <v>611</v>
      </c>
      <c r="E35" s="233"/>
      <c r="F35" s="233"/>
      <c r="G35" s="61"/>
      <c r="H35" s="61">
        <f>G36</f>
        <v>39000</v>
      </c>
      <c r="I35" s="60"/>
    </row>
    <row r="36" spans="1:9" ht="50.25" customHeight="1">
      <c r="A36" s="77"/>
      <c r="B36" s="77"/>
      <c r="C36" s="78" t="s">
        <v>532</v>
      </c>
      <c r="D36" s="233" t="s">
        <v>533</v>
      </c>
      <c r="E36" s="233"/>
      <c r="F36" s="233"/>
      <c r="G36" s="61">
        <f>'Układ wyk.Doch.'!G122</f>
        <v>39000</v>
      </c>
      <c r="H36" s="61"/>
      <c r="I36" s="61"/>
    </row>
    <row r="37" spans="1:9" ht="14.25" customHeight="1">
      <c r="A37" s="77"/>
      <c r="B37" s="77"/>
      <c r="C37" s="78"/>
      <c r="D37" s="233"/>
      <c r="E37" s="233"/>
      <c r="F37" s="233"/>
      <c r="G37" s="61"/>
      <c r="H37" s="61"/>
      <c r="I37" s="61"/>
    </row>
    <row r="38" spans="1:9" ht="15" customHeight="1">
      <c r="A38" s="77"/>
      <c r="B38" s="77"/>
      <c r="C38" s="78"/>
      <c r="D38" s="233"/>
      <c r="E38" s="233"/>
      <c r="F38" s="233"/>
      <c r="G38" s="61"/>
      <c r="H38" s="61"/>
      <c r="I38" s="61"/>
    </row>
    <row r="39" spans="1:9" ht="18" customHeight="1">
      <c r="A39" s="81" t="s">
        <v>528</v>
      </c>
      <c r="B39" s="77"/>
      <c r="C39" s="78"/>
      <c r="D39" s="244" t="s">
        <v>529</v>
      </c>
      <c r="E39" s="244"/>
      <c r="F39" s="244"/>
      <c r="G39" s="61"/>
      <c r="H39" s="61"/>
      <c r="I39" s="60">
        <f>SUM(H40:H48)</f>
        <v>12500</v>
      </c>
    </row>
    <row r="40" spans="1:9" ht="15" customHeight="1">
      <c r="A40" s="77"/>
      <c r="B40" s="77" t="s">
        <v>530</v>
      </c>
      <c r="C40" s="78"/>
      <c r="D40" s="233" t="s">
        <v>838</v>
      </c>
      <c r="E40" s="233"/>
      <c r="F40" s="233"/>
      <c r="G40" s="61"/>
      <c r="H40" s="61">
        <f>G41</f>
        <v>12500</v>
      </c>
      <c r="I40" s="61"/>
    </row>
    <row r="41" spans="1:9" ht="37.5" customHeight="1">
      <c r="A41" s="77"/>
      <c r="B41" s="77"/>
      <c r="C41" s="78" t="s">
        <v>753</v>
      </c>
      <c r="D41" s="233" t="s">
        <v>754</v>
      </c>
      <c r="E41" s="233"/>
      <c r="F41" s="233"/>
      <c r="G41" s="61">
        <v>12500</v>
      </c>
      <c r="H41" s="61"/>
      <c r="I41" s="61"/>
    </row>
    <row r="42" spans="1:9" ht="12.75">
      <c r="A42" s="261"/>
      <c r="B42" s="261"/>
      <c r="C42" s="261"/>
      <c r="D42" s="261"/>
      <c r="E42" s="261"/>
      <c r="F42" s="261"/>
      <c r="G42" s="61"/>
      <c r="H42" s="61"/>
      <c r="I42" s="61"/>
    </row>
    <row r="43" spans="1:9" ht="13.5" customHeight="1">
      <c r="A43" s="261"/>
      <c r="B43" s="261"/>
      <c r="C43" s="261"/>
      <c r="D43" s="261"/>
      <c r="E43" s="261"/>
      <c r="F43" s="261"/>
      <c r="G43" s="61"/>
      <c r="H43" s="61"/>
      <c r="I43" s="61"/>
    </row>
    <row r="44" spans="1:9" ht="17.25" customHeight="1">
      <c r="A44" s="262" t="s">
        <v>431</v>
      </c>
      <c r="B44" s="262"/>
      <c r="C44" s="262"/>
      <c r="D44" s="262"/>
      <c r="E44" s="262"/>
      <c r="F44" s="262"/>
      <c r="G44" s="61"/>
      <c r="H44" s="61"/>
      <c r="I44" s="60">
        <f>SUM(I10:I40)</f>
        <v>1122679</v>
      </c>
    </row>
    <row r="45" spans="1:9" ht="12.75">
      <c r="A45" s="261"/>
      <c r="B45" s="261"/>
      <c r="C45" s="261"/>
      <c r="D45" s="261"/>
      <c r="E45" s="261"/>
      <c r="F45" s="261"/>
      <c r="G45" s="261"/>
      <c r="H45" s="261"/>
      <c r="I45" s="261"/>
    </row>
    <row r="46" spans="1:9" ht="12.7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1:9" ht="12.75">
      <c r="A47" s="261"/>
      <c r="B47" s="261"/>
      <c r="C47" s="261"/>
      <c r="D47" s="261"/>
      <c r="E47" s="261"/>
      <c r="F47" s="261"/>
      <c r="G47" s="261"/>
      <c r="H47" s="261"/>
      <c r="I47" s="261"/>
    </row>
    <row r="48" spans="1:9" ht="12.75">
      <c r="A48" s="261"/>
      <c r="B48" s="261"/>
      <c r="C48" s="261"/>
      <c r="D48" s="261"/>
      <c r="E48" s="261"/>
      <c r="F48" s="261"/>
      <c r="G48" s="261"/>
      <c r="H48" s="261"/>
      <c r="I48" s="261"/>
    </row>
    <row r="49" spans="1:9" ht="12.75">
      <c r="A49" s="261"/>
      <c r="B49" s="261"/>
      <c r="C49" s="261"/>
      <c r="D49" s="261"/>
      <c r="E49" s="261"/>
      <c r="F49" s="261"/>
      <c r="G49" s="261"/>
      <c r="H49" s="261"/>
      <c r="I49" s="261"/>
    </row>
    <row r="50" spans="1:9" ht="12.75">
      <c r="A50" s="261"/>
      <c r="B50" s="261"/>
      <c r="C50" s="261"/>
      <c r="D50" s="261"/>
      <c r="E50" s="261"/>
      <c r="F50" s="261"/>
      <c r="G50" s="261"/>
      <c r="H50" s="261"/>
      <c r="I50" s="261"/>
    </row>
    <row r="51" spans="1:9" ht="12.75">
      <c r="A51" s="261"/>
      <c r="B51" s="261"/>
      <c r="C51" s="261"/>
      <c r="D51" s="261"/>
      <c r="E51" s="261"/>
      <c r="F51" s="261"/>
      <c r="G51" s="261"/>
      <c r="H51" s="261"/>
      <c r="I51" s="261"/>
    </row>
    <row r="52" spans="1:9" ht="12.75">
      <c r="A52" s="261"/>
      <c r="B52" s="261"/>
      <c r="C52" s="261"/>
      <c r="D52" s="261"/>
      <c r="E52" s="261"/>
      <c r="F52" s="261"/>
      <c r="G52" s="261"/>
      <c r="H52" s="261"/>
      <c r="I52" s="261"/>
    </row>
    <row r="53" spans="1:9" ht="12.75">
      <c r="A53" s="261"/>
      <c r="B53" s="261"/>
      <c r="C53" s="261"/>
      <c r="D53" s="261"/>
      <c r="E53" s="261"/>
      <c r="F53" s="261"/>
      <c r="G53" s="261"/>
      <c r="H53" s="261"/>
      <c r="I53" s="261"/>
    </row>
    <row r="54" spans="1:9" ht="12.75">
      <c r="A54" s="261"/>
      <c r="B54" s="261"/>
      <c r="C54" s="261"/>
      <c r="D54" s="261"/>
      <c r="E54" s="261"/>
      <c r="F54" s="261"/>
      <c r="G54" s="261"/>
      <c r="H54" s="261"/>
      <c r="I54" s="261"/>
    </row>
    <row r="55" spans="1:9" ht="12.75">
      <c r="A55" s="261"/>
      <c r="B55" s="261"/>
      <c r="C55" s="261"/>
      <c r="D55" s="261"/>
      <c r="E55" s="261"/>
      <c r="F55" s="261"/>
      <c r="G55" s="261"/>
      <c r="H55" s="261"/>
      <c r="I55" s="261"/>
    </row>
    <row r="56" spans="1:9" ht="12.75">
      <c r="A56" s="261"/>
      <c r="B56" s="261"/>
      <c r="C56" s="261"/>
      <c r="D56" s="261"/>
      <c r="E56" s="261"/>
      <c r="F56" s="261"/>
      <c r="G56" s="261"/>
      <c r="H56" s="261"/>
      <c r="I56" s="261"/>
    </row>
    <row r="57" spans="1:9" ht="12.75">
      <c r="A57" s="261"/>
      <c r="B57" s="261"/>
      <c r="C57" s="261"/>
      <c r="D57" s="261"/>
      <c r="E57" s="261"/>
      <c r="F57" s="261"/>
      <c r="G57" s="261"/>
      <c r="H57" s="261"/>
      <c r="I57" s="261"/>
    </row>
    <row r="58" spans="1:9" ht="12.75">
      <c r="A58" s="261"/>
      <c r="B58" s="261"/>
      <c r="C58" s="261"/>
      <c r="D58" s="261"/>
      <c r="E58" s="261"/>
      <c r="F58" s="261"/>
      <c r="G58" s="261"/>
      <c r="H58" s="261"/>
      <c r="I58" s="261"/>
    </row>
    <row r="59" spans="1:9" ht="12.75">
      <c r="A59" s="261"/>
      <c r="B59" s="261"/>
      <c r="C59" s="261"/>
      <c r="D59" s="261"/>
      <c r="E59" s="261"/>
      <c r="F59" s="261"/>
      <c r="G59" s="261"/>
      <c r="H59" s="261"/>
      <c r="I59" s="261"/>
    </row>
    <row r="60" spans="1:9" ht="12.75">
      <c r="A60" s="261"/>
      <c r="B60" s="261"/>
      <c r="C60" s="261"/>
      <c r="D60" s="261"/>
      <c r="E60" s="261"/>
      <c r="F60" s="261"/>
      <c r="G60" s="261"/>
      <c r="H60" s="261"/>
      <c r="I60" s="261"/>
    </row>
    <row r="61" spans="1:9" ht="12.75">
      <c r="A61" s="261"/>
      <c r="B61" s="261"/>
      <c r="C61" s="261"/>
      <c r="D61" s="261"/>
      <c r="E61" s="261"/>
      <c r="F61" s="261"/>
      <c r="G61" s="261"/>
      <c r="H61" s="261"/>
      <c r="I61" s="261"/>
    </row>
    <row r="62" spans="1:9" ht="12.75">
      <c r="A62" s="261"/>
      <c r="B62" s="261"/>
      <c r="C62" s="261"/>
      <c r="D62" s="261"/>
      <c r="E62" s="261"/>
      <c r="F62" s="261"/>
      <c r="G62" s="261"/>
      <c r="H62" s="261"/>
      <c r="I62" s="261"/>
    </row>
    <row r="63" spans="1:9" ht="12.75">
      <c r="A63" s="261"/>
      <c r="B63" s="261"/>
      <c r="C63" s="261"/>
      <c r="D63" s="261"/>
      <c r="E63" s="261"/>
      <c r="F63" s="261"/>
      <c r="G63" s="261"/>
      <c r="H63" s="261"/>
      <c r="I63" s="261"/>
    </row>
    <row r="64" spans="1:9" ht="12.75">
      <c r="A64" s="261"/>
      <c r="B64" s="261"/>
      <c r="C64" s="261"/>
      <c r="D64" s="261"/>
      <c r="E64" s="261"/>
      <c r="F64" s="261"/>
      <c r="G64" s="261"/>
      <c r="H64" s="261"/>
      <c r="I64" s="261"/>
    </row>
    <row r="65" spans="1:9" ht="12.75">
      <c r="A65" s="261"/>
      <c r="B65" s="261"/>
      <c r="C65" s="261"/>
      <c r="D65" s="261"/>
      <c r="E65" s="261"/>
      <c r="F65" s="261"/>
      <c r="G65" s="261"/>
      <c r="H65" s="261"/>
      <c r="I65" s="261"/>
    </row>
    <row r="66" spans="1:9" ht="12.75">
      <c r="A66" s="261"/>
      <c r="B66" s="261"/>
      <c r="C66" s="261"/>
      <c r="D66" s="261"/>
      <c r="E66" s="261"/>
      <c r="F66" s="261"/>
      <c r="G66" s="261"/>
      <c r="H66" s="261"/>
      <c r="I66" s="261"/>
    </row>
    <row r="67" spans="1:9" ht="12.75">
      <c r="A67" s="261"/>
      <c r="B67" s="261"/>
      <c r="C67" s="261"/>
      <c r="D67" s="261"/>
      <c r="E67" s="261"/>
      <c r="F67" s="261"/>
      <c r="G67" s="261"/>
      <c r="H67" s="261"/>
      <c r="I67" s="261"/>
    </row>
    <row r="68" spans="1:9" ht="12.75">
      <c r="A68" s="261"/>
      <c r="B68" s="261"/>
      <c r="C68" s="261"/>
      <c r="D68" s="261"/>
      <c r="E68" s="261"/>
      <c r="F68" s="261"/>
      <c r="G68" s="261"/>
      <c r="H68" s="261"/>
      <c r="I68" s="261"/>
    </row>
    <row r="69" spans="1:9" ht="12.75">
      <c r="A69" s="261"/>
      <c r="B69" s="261"/>
      <c r="C69" s="261"/>
      <c r="D69" s="261"/>
      <c r="E69" s="261"/>
      <c r="F69" s="261"/>
      <c r="G69" s="261"/>
      <c r="H69" s="261"/>
      <c r="I69" s="261"/>
    </row>
    <row r="70" spans="1:9" ht="12.75">
      <c r="A70" s="261"/>
      <c r="B70" s="261"/>
      <c r="C70" s="261"/>
      <c r="D70" s="261"/>
      <c r="E70" s="261"/>
      <c r="F70" s="261"/>
      <c r="G70" s="261"/>
      <c r="H70" s="261"/>
      <c r="I70" s="261"/>
    </row>
    <row r="71" spans="1:9" ht="12.75">
      <c r="A71" s="261"/>
      <c r="B71" s="261"/>
      <c r="C71" s="261"/>
      <c r="D71" s="261"/>
      <c r="E71" s="261"/>
      <c r="F71" s="261"/>
      <c r="G71" s="261"/>
      <c r="H71" s="261"/>
      <c r="I71" s="261"/>
    </row>
    <row r="72" spans="1:9" ht="12.75">
      <c r="A72" s="261"/>
      <c r="B72" s="261"/>
      <c r="C72" s="261"/>
      <c r="D72" s="261"/>
      <c r="E72" s="261"/>
      <c r="F72" s="261"/>
      <c r="G72" s="261"/>
      <c r="H72" s="261"/>
      <c r="I72" s="261"/>
    </row>
    <row r="73" spans="1:9" ht="12.75">
      <c r="A73" s="261"/>
      <c r="B73" s="261"/>
      <c r="C73" s="261"/>
      <c r="D73" s="261"/>
      <c r="E73" s="261"/>
      <c r="F73" s="261"/>
      <c r="G73" s="261"/>
      <c r="H73" s="261"/>
      <c r="I73" s="261"/>
    </row>
    <row r="74" spans="1:9" ht="12.75">
      <c r="A74" s="261"/>
      <c r="B74" s="261"/>
      <c r="C74" s="261"/>
      <c r="D74" s="261"/>
      <c r="E74" s="261"/>
      <c r="F74" s="261"/>
      <c r="G74" s="261"/>
      <c r="H74" s="261"/>
      <c r="I74" s="261"/>
    </row>
    <row r="75" spans="1:9" ht="12.75">
      <c r="A75" s="261"/>
      <c r="B75" s="261"/>
      <c r="C75" s="261"/>
      <c r="D75" s="261"/>
      <c r="E75" s="261"/>
      <c r="F75" s="261"/>
      <c r="G75" s="261"/>
      <c r="H75" s="261"/>
      <c r="I75" s="261"/>
    </row>
    <row r="76" spans="1:9" ht="12.75">
      <c r="A76" s="261"/>
      <c r="B76" s="261"/>
      <c r="C76" s="261"/>
      <c r="D76" s="261"/>
      <c r="E76" s="261"/>
      <c r="F76" s="261"/>
      <c r="G76" s="261"/>
      <c r="H76" s="261"/>
      <c r="I76" s="261"/>
    </row>
    <row r="77" spans="1:9" ht="12.75">
      <c r="A77" s="261"/>
      <c r="B77" s="261"/>
      <c r="C77" s="261"/>
      <c r="D77" s="261"/>
      <c r="E77" s="261"/>
      <c r="F77" s="261"/>
      <c r="G77" s="261"/>
      <c r="H77" s="261"/>
      <c r="I77" s="261"/>
    </row>
    <row r="78" spans="1:9" ht="12.75">
      <c r="A78" s="261"/>
      <c r="B78" s="261"/>
      <c r="C78" s="261"/>
      <c r="D78" s="261"/>
      <c r="E78" s="261"/>
      <c r="F78" s="261"/>
      <c r="G78" s="261"/>
      <c r="H78" s="261"/>
      <c r="I78" s="261"/>
    </row>
    <row r="79" spans="1:9" ht="12.75">
      <c r="A79" s="261"/>
      <c r="B79" s="261"/>
      <c r="C79" s="261"/>
      <c r="D79" s="261"/>
      <c r="E79" s="261"/>
      <c r="F79" s="261"/>
      <c r="G79" s="261"/>
      <c r="H79" s="261"/>
      <c r="I79" s="261"/>
    </row>
    <row r="80" spans="1:9" ht="12.75">
      <c r="A80" s="261"/>
      <c r="B80" s="261"/>
      <c r="C80" s="261"/>
      <c r="D80" s="261"/>
      <c r="E80" s="261"/>
      <c r="F80" s="261"/>
      <c r="G80" s="261"/>
      <c r="H80" s="261"/>
      <c r="I80" s="261"/>
    </row>
    <row r="81" spans="1:9" ht="12.75">
      <c r="A81" s="261"/>
      <c r="B81" s="261"/>
      <c r="C81" s="261"/>
      <c r="D81" s="261"/>
      <c r="E81" s="261"/>
      <c r="F81" s="261"/>
      <c r="G81" s="261"/>
      <c r="H81" s="261"/>
      <c r="I81" s="261"/>
    </row>
    <row r="82" spans="1:9" ht="12.75">
      <c r="A82" s="261"/>
      <c r="B82" s="261"/>
      <c r="C82" s="261"/>
      <c r="D82" s="261"/>
      <c r="E82" s="261"/>
      <c r="F82" s="261"/>
      <c r="G82" s="261"/>
      <c r="H82" s="261"/>
      <c r="I82" s="261"/>
    </row>
    <row r="83" spans="1:9" ht="12.75">
      <c r="A83" s="261"/>
      <c r="B83" s="261"/>
      <c r="C83" s="261"/>
      <c r="D83" s="261"/>
      <c r="E83" s="261"/>
      <c r="F83" s="261"/>
      <c r="G83" s="261"/>
      <c r="H83" s="261"/>
      <c r="I83" s="261"/>
    </row>
    <row r="84" spans="1:9" ht="12.75">
      <c r="A84" s="77"/>
      <c r="B84" s="77"/>
      <c r="C84" s="78"/>
      <c r="D84" s="20"/>
      <c r="E84" s="20"/>
      <c r="F84" s="20"/>
      <c r="G84" s="61"/>
      <c r="H84" s="61"/>
      <c r="I84" s="61"/>
    </row>
    <row r="85" spans="1:9" ht="12.75">
      <c r="A85" s="77"/>
      <c r="B85" s="77"/>
      <c r="C85" s="78"/>
      <c r="D85" s="20"/>
      <c r="E85" s="20"/>
      <c r="F85" s="20"/>
      <c r="G85" s="61"/>
      <c r="H85" s="61"/>
      <c r="I85" s="61"/>
    </row>
    <row r="86" spans="1:9" ht="12.75">
      <c r="A86" s="77"/>
      <c r="B86" s="77"/>
      <c r="C86" s="78"/>
      <c r="D86" s="20"/>
      <c r="E86" s="20"/>
      <c r="F86" s="20"/>
      <c r="G86" s="61"/>
      <c r="H86" s="61"/>
      <c r="I86" s="61"/>
    </row>
    <row r="87" spans="1:9" ht="12.75">
      <c r="A87" s="77"/>
      <c r="B87" s="77"/>
      <c r="C87" s="78"/>
      <c r="D87" s="20"/>
      <c r="E87" s="20"/>
      <c r="F87" s="20"/>
      <c r="G87" s="61"/>
      <c r="H87" s="61"/>
      <c r="I87" s="61"/>
    </row>
    <row r="88" spans="1:9" ht="12.75">
      <c r="A88" s="77"/>
      <c r="B88" s="77"/>
      <c r="C88" s="78"/>
      <c r="D88" s="20"/>
      <c r="E88" s="20"/>
      <c r="F88" s="20"/>
      <c r="G88" s="61"/>
      <c r="H88" s="61"/>
      <c r="I88" s="61"/>
    </row>
    <row r="89" spans="1:9" ht="12.75">
      <c r="A89" s="77"/>
      <c r="B89" s="77"/>
      <c r="C89" s="78"/>
      <c r="D89" s="20"/>
      <c r="E89" s="20"/>
      <c r="F89" s="20"/>
      <c r="G89" s="61"/>
      <c r="H89" s="61"/>
      <c r="I89" s="61"/>
    </row>
  </sheetData>
  <mergeCells count="46">
    <mergeCell ref="D11:F11"/>
    <mergeCell ref="D12:F12"/>
    <mergeCell ref="D13:F13"/>
    <mergeCell ref="D10:F10"/>
    <mergeCell ref="A5:I5"/>
    <mergeCell ref="A7:I7"/>
    <mergeCell ref="D9:F9"/>
    <mergeCell ref="A1:I1"/>
    <mergeCell ref="A3:I3"/>
    <mergeCell ref="A2:I2"/>
    <mergeCell ref="A4:I4"/>
    <mergeCell ref="G9:I9"/>
    <mergeCell ref="A6:I6"/>
    <mergeCell ref="A8:I8"/>
    <mergeCell ref="D21:F21"/>
    <mergeCell ref="D15:F15"/>
    <mergeCell ref="D14:F14"/>
    <mergeCell ref="D16:F16"/>
    <mergeCell ref="D17:F17"/>
    <mergeCell ref="D18:F18"/>
    <mergeCell ref="D19:F19"/>
    <mergeCell ref="D20:F20"/>
    <mergeCell ref="D22:F22"/>
    <mergeCell ref="D23:F23"/>
    <mergeCell ref="D24:F24"/>
    <mergeCell ref="D30:F30"/>
    <mergeCell ref="D29:F29"/>
    <mergeCell ref="D25:F25"/>
    <mergeCell ref="D26:F26"/>
    <mergeCell ref="D27:F27"/>
    <mergeCell ref="D28:F28"/>
    <mergeCell ref="D41:F41"/>
    <mergeCell ref="D31:F31"/>
    <mergeCell ref="D32:F32"/>
    <mergeCell ref="D33:F33"/>
    <mergeCell ref="D34:F34"/>
    <mergeCell ref="A45:I83"/>
    <mergeCell ref="D35:F35"/>
    <mergeCell ref="D36:F36"/>
    <mergeCell ref="D37:F37"/>
    <mergeCell ref="A44:F44"/>
    <mergeCell ref="A43:F43"/>
    <mergeCell ref="A42:F42"/>
    <mergeCell ref="D38:F38"/>
    <mergeCell ref="D39:F39"/>
    <mergeCell ref="D40:F40"/>
  </mergeCells>
  <printOptions gridLines="1"/>
  <pageMargins left="0.5905511811023623" right="0.3937007874015748" top="0.5118110236220472" bottom="0.51181102362204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75" workbookViewId="0" topLeftCell="A13">
      <selection activeCell="M59" sqref="M59"/>
    </sheetView>
  </sheetViews>
  <sheetFormatPr defaultColWidth="9.00390625" defaultRowHeight="12.75"/>
  <cols>
    <col min="1" max="1" width="6.75390625" style="94" customWidth="1"/>
    <col min="2" max="2" width="9.875" style="94" customWidth="1"/>
    <col min="3" max="3" width="6.375" style="95" customWidth="1"/>
    <col min="4" max="4" width="14.75390625" style="0" customWidth="1"/>
    <col min="5" max="5" width="15.625" style="0" customWidth="1"/>
    <col min="6" max="6" width="14.75390625" style="0" customWidth="1"/>
    <col min="7" max="7" width="9.25390625" style="0" bestFit="1" customWidth="1"/>
    <col min="9" max="9" width="10.375" style="98" customWidth="1"/>
  </cols>
  <sheetData>
    <row r="1" spans="1:9" ht="14.25" customHeight="1">
      <c r="A1" s="241"/>
      <c r="B1" s="241"/>
      <c r="C1" s="241"/>
      <c r="D1" s="241"/>
      <c r="E1" s="241"/>
      <c r="F1" s="241"/>
      <c r="G1" s="241"/>
      <c r="H1" s="241"/>
      <c r="I1" s="241"/>
    </row>
    <row r="2" spans="1:9" ht="18">
      <c r="A2" s="266" t="s">
        <v>633</v>
      </c>
      <c r="B2" s="266"/>
      <c r="C2" s="266"/>
      <c r="D2" s="266"/>
      <c r="E2" s="266"/>
      <c r="F2" s="266"/>
      <c r="G2" s="266"/>
      <c r="H2" s="266"/>
      <c r="I2" s="266"/>
    </row>
    <row r="3" spans="1:9" ht="15" customHeight="1">
      <c r="A3" s="241"/>
      <c r="B3" s="241"/>
      <c r="C3" s="241"/>
      <c r="D3" s="241"/>
      <c r="E3" s="241"/>
      <c r="F3" s="241"/>
      <c r="G3" s="241"/>
      <c r="H3" s="241"/>
      <c r="I3" s="241"/>
    </row>
    <row r="4" spans="1:9" ht="18" customHeight="1">
      <c r="A4" s="62" t="s">
        <v>368</v>
      </c>
      <c r="B4" s="62" t="s">
        <v>507</v>
      </c>
      <c r="C4" s="62" t="s">
        <v>373</v>
      </c>
      <c r="D4" s="268" t="s">
        <v>374</v>
      </c>
      <c r="E4" s="268"/>
      <c r="F4" s="268"/>
      <c r="G4" s="218" t="s">
        <v>440</v>
      </c>
      <c r="H4" s="218"/>
      <c r="I4" s="218"/>
    </row>
    <row r="5" spans="1:9" ht="13.5" customHeight="1">
      <c r="A5" s="62"/>
      <c r="B5" s="62"/>
      <c r="C5" s="62"/>
      <c r="D5" s="268"/>
      <c r="E5" s="268"/>
      <c r="F5" s="268"/>
      <c r="G5" s="6"/>
      <c r="H5" s="6"/>
      <c r="I5" s="6"/>
    </row>
    <row r="6" spans="1:9" ht="15.75">
      <c r="A6" s="75" t="s">
        <v>670</v>
      </c>
      <c r="B6" s="74"/>
      <c r="C6" s="76"/>
      <c r="D6" s="235" t="s">
        <v>336</v>
      </c>
      <c r="E6" s="235"/>
      <c r="F6" s="235"/>
      <c r="G6" s="52"/>
      <c r="H6" s="52"/>
      <c r="I6" s="96">
        <f>SUM(H7:H8)</f>
        <v>500</v>
      </c>
    </row>
    <row r="7" spans="1:9" ht="14.25" customHeight="1">
      <c r="A7" s="74"/>
      <c r="B7" s="74" t="s">
        <v>337</v>
      </c>
      <c r="C7" s="76"/>
      <c r="D7" s="213" t="s">
        <v>402</v>
      </c>
      <c r="E7" s="213"/>
      <c r="F7" s="213"/>
      <c r="G7" s="52"/>
      <c r="H7" s="53">
        <f>SUM(G8:G11)</f>
        <v>500</v>
      </c>
      <c r="I7" s="97"/>
    </row>
    <row r="8" spans="1:9" ht="15" customHeight="1">
      <c r="A8" s="74"/>
      <c r="B8" s="74"/>
      <c r="C8" s="76" t="s">
        <v>634</v>
      </c>
      <c r="D8" s="247" t="s">
        <v>635</v>
      </c>
      <c r="E8" s="247"/>
      <c r="F8" s="247"/>
      <c r="G8" s="53">
        <f>Wydatki!H156</f>
        <v>500</v>
      </c>
      <c r="H8" s="52"/>
      <c r="I8" s="97"/>
    </row>
    <row r="9" spans="1:9" ht="15" customHeight="1">
      <c r="A9" s="74"/>
      <c r="B9" s="74"/>
      <c r="C9" s="76"/>
      <c r="D9" s="248"/>
      <c r="E9" s="248"/>
      <c r="F9" s="248"/>
      <c r="G9" s="53"/>
      <c r="H9" s="52"/>
      <c r="I9" s="97"/>
    </row>
    <row r="10" spans="1:9" ht="15.75" customHeight="1">
      <c r="A10" s="74"/>
      <c r="B10" s="74"/>
      <c r="C10" s="76"/>
      <c r="D10" s="215"/>
      <c r="E10" s="215"/>
      <c r="F10" s="215"/>
      <c r="G10" s="52"/>
      <c r="H10" s="52"/>
      <c r="I10" s="96">
        <f>SUM(H11:H13)</f>
        <v>29100</v>
      </c>
    </row>
    <row r="11" spans="1:9" ht="15.75">
      <c r="A11" s="75">
        <v>750</v>
      </c>
      <c r="B11" s="74"/>
      <c r="C11" s="76"/>
      <c r="D11" s="235" t="s">
        <v>529</v>
      </c>
      <c r="E11" s="235"/>
      <c r="F11" s="235"/>
      <c r="G11" s="52"/>
      <c r="H11" s="52"/>
      <c r="I11" s="97"/>
    </row>
    <row r="12" spans="1:9" ht="14.25" customHeight="1">
      <c r="A12" s="74"/>
      <c r="B12" s="74" t="s">
        <v>530</v>
      </c>
      <c r="C12" s="76"/>
      <c r="D12" s="213" t="s">
        <v>750</v>
      </c>
      <c r="E12" s="213"/>
      <c r="F12" s="213"/>
      <c r="G12" s="52"/>
      <c r="H12" s="53">
        <f>SUM(G13:G15)</f>
        <v>29100</v>
      </c>
      <c r="I12" s="97"/>
    </row>
    <row r="13" spans="1:9" ht="15" customHeight="1">
      <c r="A13" s="74"/>
      <c r="B13" s="74"/>
      <c r="C13" s="76" t="s">
        <v>640</v>
      </c>
      <c r="D13" s="247" t="s">
        <v>641</v>
      </c>
      <c r="E13" s="247"/>
      <c r="F13" s="247"/>
      <c r="G13" s="53">
        <f>'Układ wyk.Wyd.'!G94</f>
        <v>24342</v>
      </c>
      <c r="H13" s="52"/>
      <c r="I13" s="97"/>
    </row>
    <row r="14" spans="1:9" ht="14.25" customHeight="1">
      <c r="A14" s="74"/>
      <c r="B14" s="74"/>
      <c r="C14" s="76" t="s">
        <v>644</v>
      </c>
      <c r="D14" s="247" t="s">
        <v>645</v>
      </c>
      <c r="E14" s="247"/>
      <c r="F14" s="247"/>
      <c r="G14" s="53">
        <f>'Układ wyk.Wyd.'!G95</f>
        <v>4162</v>
      </c>
      <c r="H14" s="52"/>
      <c r="I14" s="97"/>
    </row>
    <row r="15" spans="1:9" ht="14.25" customHeight="1">
      <c r="A15" s="74"/>
      <c r="B15" s="74"/>
      <c r="C15" s="76" t="s">
        <v>646</v>
      </c>
      <c r="D15" s="247" t="s">
        <v>647</v>
      </c>
      <c r="E15" s="247"/>
      <c r="F15" s="247"/>
      <c r="G15" s="53">
        <f>'Układ wyk.Wyd.'!G96</f>
        <v>596</v>
      </c>
      <c r="H15" s="52"/>
      <c r="I15" s="97"/>
    </row>
    <row r="16" spans="1:9" ht="13.5" customHeight="1">
      <c r="A16" s="74"/>
      <c r="B16" s="74"/>
      <c r="C16" s="76"/>
      <c r="D16" s="263"/>
      <c r="E16" s="263"/>
      <c r="F16" s="263"/>
      <c r="G16" s="52"/>
      <c r="H16" s="52"/>
      <c r="I16" s="97"/>
    </row>
    <row r="17" spans="1:9" ht="15">
      <c r="A17" s="74"/>
      <c r="B17" s="74"/>
      <c r="C17" s="76"/>
      <c r="D17" s="213"/>
      <c r="E17" s="213"/>
      <c r="F17" s="213"/>
      <c r="G17" s="52"/>
      <c r="H17" s="52"/>
      <c r="I17" s="97"/>
    </row>
    <row r="18" spans="1:9" ht="60" customHeight="1">
      <c r="A18" s="75" t="s">
        <v>542</v>
      </c>
      <c r="B18" s="74"/>
      <c r="C18" s="76"/>
      <c r="D18" s="264" t="s">
        <v>751</v>
      </c>
      <c r="E18" s="264"/>
      <c r="F18" s="264"/>
      <c r="G18" s="52"/>
      <c r="H18" s="52"/>
      <c r="I18" s="96">
        <f>SUM(H19:H21)</f>
        <v>399</v>
      </c>
    </row>
    <row r="19" spans="1:9" ht="26.25" customHeight="1">
      <c r="A19" s="74"/>
      <c r="B19" s="74" t="s">
        <v>544</v>
      </c>
      <c r="C19" s="76"/>
      <c r="D19" s="233" t="s">
        <v>752</v>
      </c>
      <c r="E19" s="233"/>
      <c r="F19" s="233"/>
      <c r="G19" s="52"/>
      <c r="H19" s="53">
        <f>SUM(G20:G22)</f>
        <v>399</v>
      </c>
      <c r="I19" s="97"/>
    </row>
    <row r="20" spans="1:9" ht="13.5" customHeight="1">
      <c r="A20" s="74"/>
      <c r="B20" s="74"/>
      <c r="C20" s="76" t="s">
        <v>644</v>
      </c>
      <c r="D20" s="247" t="s">
        <v>645</v>
      </c>
      <c r="E20" s="247"/>
      <c r="F20" s="247"/>
      <c r="G20" s="53">
        <f>'Układ wyk.Wyd.'!G134</f>
        <v>57</v>
      </c>
      <c r="H20" s="52"/>
      <c r="I20" s="97"/>
    </row>
    <row r="21" spans="1:9" ht="14.25" customHeight="1">
      <c r="A21" s="74"/>
      <c r="B21" s="74"/>
      <c r="C21" s="76" t="s">
        <v>646</v>
      </c>
      <c r="D21" s="247" t="s">
        <v>647</v>
      </c>
      <c r="E21" s="247"/>
      <c r="F21" s="247"/>
      <c r="G21" s="53">
        <f>'Układ wyk.Wyd.'!G135</f>
        <v>8</v>
      </c>
      <c r="H21" s="52"/>
      <c r="I21" s="97"/>
    </row>
    <row r="22" spans="1:9" ht="13.5" customHeight="1">
      <c r="A22" s="74"/>
      <c r="B22" s="74"/>
      <c r="C22" s="76" t="s">
        <v>648</v>
      </c>
      <c r="D22" s="247" t="s">
        <v>649</v>
      </c>
      <c r="E22" s="247"/>
      <c r="F22" s="247"/>
      <c r="G22" s="53">
        <f>'Układ wyk.Wyd.'!G136</f>
        <v>334</v>
      </c>
      <c r="H22" s="52"/>
      <c r="I22" s="97"/>
    </row>
    <row r="23" spans="1:9" ht="14.25" customHeight="1">
      <c r="A23" s="74"/>
      <c r="B23" s="74"/>
      <c r="C23" s="76"/>
      <c r="D23" s="213"/>
      <c r="E23" s="213"/>
      <c r="F23" s="213"/>
      <c r="G23" s="52"/>
      <c r="H23" s="52"/>
      <c r="I23" s="97"/>
    </row>
    <row r="24" spans="1:9" ht="14.25" customHeight="1">
      <c r="A24" s="74"/>
      <c r="B24" s="74"/>
      <c r="C24" s="76"/>
      <c r="D24" s="213"/>
      <c r="E24" s="213"/>
      <c r="F24" s="213"/>
      <c r="G24" s="52"/>
      <c r="H24" s="52"/>
      <c r="I24" s="97"/>
    </row>
    <row r="25" spans="1:9" ht="17.25" customHeight="1">
      <c r="A25" s="75" t="s">
        <v>603</v>
      </c>
      <c r="B25" s="74"/>
      <c r="C25" s="76"/>
      <c r="D25" s="244" t="s">
        <v>719</v>
      </c>
      <c r="E25" s="244"/>
      <c r="F25" s="244"/>
      <c r="G25" s="52"/>
      <c r="H25" s="52"/>
      <c r="I25" s="96">
        <f>SUM(H26:H56)</f>
        <v>1080180</v>
      </c>
    </row>
    <row r="26" spans="1:9" ht="14.25" customHeight="1">
      <c r="A26" s="74"/>
      <c r="B26" s="74" t="s">
        <v>604</v>
      </c>
      <c r="C26" s="76"/>
      <c r="D26" s="213" t="s">
        <v>97</v>
      </c>
      <c r="E26" s="213"/>
      <c r="F26" s="213"/>
      <c r="G26" s="52"/>
      <c r="H26" s="53">
        <f>SUM(G27:G41)</f>
        <v>144000</v>
      </c>
      <c r="I26" s="97"/>
    </row>
    <row r="27" spans="1:9" ht="15">
      <c r="A27" s="84"/>
      <c r="B27" s="88"/>
      <c r="C27" s="84" t="s">
        <v>640</v>
      </c>
      <c r="D27" s="247" t="s">
        <v>641</v>
      </c>
      <c r="E27" s="247"/>
      <c r="F27" s="247"/>
      <c r="G27" s="53">
        <f>'Układ wyk.Wyd.'!G271</f>
        <v>32400</v>
      </c>
      <c r="H27" s="52"/>
      <c r="I27" s="97"/>
    </row>
    <row r="28" spans="1:9" ht="15">
      <c r="A28" s="84"/>
      <c r="B28" s="88"/>
      <c r="C28" s="84" t="s">
        <v>642</v>
      </c>
      <c r="D28" s="247" t="s">
        <v>643</v>
      </c>
      <c r="E28" s="247"/>
      <c r="F28" s="247"/>
      <c r="G28" s="53">
        <f>'Układ wyk.Wyd.'!G272</f>
        <v>2550</v>
      </c>
      <c r="H28" s="52"/>
      <c r="I28" s="97"/>
    </row>
    <row r="29" spans="1:9" ht="15">
      <c r="A29" s="84"/>
      <c r="B29" s="88"/>
      <c r="C29" s="84" t="s">
        <v>644</v>
      </c>
      <c r="D29" s="247" t="s">
        <v>645</v>
      </c>
      <c r="E29" s="247"/>
      <c r="F29" s="247"/>
      <c r="G29" s="53">
        <f>'Układ wyk.Wyd.'!G273</f>
        <v>6320</v>
      </c>
      <c r="H29" s="52"/>
      <c r="I29" s="97"/>
    </row>
    <row r="30" spans="1:9" ht="15">
      <c r="A30" s="84"/>
      <c r="B30" s="88"/>
      <c r="C30" s="84" t="s">
        <v>646</v>
      </c>
      <c r="D30" s="247" t="s">
        <v>647</v>
      </c>
      <c r="E30" s="247"/>
      <c r="F30" s="247"/>
      <c r="G30" s="53">
        <f>'Układ wyk.Wyd.'!G274</f>
        <v>860</v>
      </c>
      <c r="H30" s="52"/>
      <c r="I30" s="97"/>
    </row>
    <row r="31" spans="1:9" ht="15">
      <c r="A31" s="84"/>
      <c r="B31" s="88"/>
      <c r="C31" s="84" t="s">
        <v>648</v>
      </c>
      <c r="D31" s="247" t="s">
        <v>649</v>
      </c>
      <c r="E31" s="247"/>
      <c r="F31" s="247"/>
      <c r="G31" s="53">
        <f>'Układ wyk.Wyd.'!G275</f>
        <v>2880</v>
      </c>
      <c r="H31" s="52"/>
      <c r="I31" s="97"/>
    </row>
    <row r="32" spans="1:9" ht="15">
      <c r="A32" s="84"/>
      <c r="B32" s="88"/>
      <c r="C32" s="84" t="s">
        <v>634</v>
      </c>
      <c r="D32" s="247" t="s">
        <v>635</v>
      </c>
      <c r="E32" s="247"/>
      <c r="F32" s="247"/>
      <c r="G32" s="53">
        <f>'Układ wyk.Wyd.'!G276</f>
        <v>37850</v>
      </c>
      <c r="H32" s="52"/>
      <c r="I32" s="97"/>
    </row>
    <row r="33" spans="1:9" ht="15">
      <c r="A33" s="84"/>
      <c r="B33" s="88"/>
      <c r="C33" s="84" t="s">
        <v>652</v>
      </c>
      <c r="D33" s="247" t="s">
        <v>653</v>
      </c>
      <c r="E33" s="247"/>
      <c r="F33" s="247"/>
      <c r="G33" s="53">
        <f>'Układ wyk.Wyd.'!G277</f>
        <v>4000</v>
      </c>
      <c r="H33" s="52"/>
      <c r="I33" s="97"/>
    </row>
    <row r="34" spans="1:9" ht="15">
      <c r="A34" s="84"/>
      <c r="B34" s="88"/>
      <c r="C34" s="84" t="s">
        <v>636</v>
      </c>
      <c r="D34" s="247" t="s">
        <v>637</v>
      </c>
      <c r="E34" s="247"/>
      <c r="F34" s="247"/>
      <c r="G34" s="53">
        <f>'Układ wyk.Wyd.'!G278</f>
        <v>45000</v>
      </c>
      <c r="H34" s="52"/>
      <c r="I34" s="97"/>
    </row>
    <row r="35" spans="1:9" ht="15">
      <c r="A35" s="84"/>
      <c r="B35" s="88"/>
      <c r="C35" s="84" t="s">
        <v>679</v>
      </c>
      <c r="D35" s="247" t="s">
        <v>680</v>
      </c>
      <c r="E35" s="247"/>
      <c r="F35" s="247"/>
      <c r="G35" s="53">
        <f>'Układ wyk.Wyd.'!G279</f>
        <v>600</v>
      </c>
      <c r="H35" s="52"/>
      <c r="I35" s="97"/>
    </row>
    <row r="36" spans="1:11" ht="12.75">
      <c r="A36" s="84"/>
      <c r="B36" s="88"/>
      <c r="C36" s="84" t="s">
        <v>301</v>
      </c>
      <c r="D36" s="247" t="s">
        <v>311</v>
      </c>
      <c r="E36" s="247"/>
      <c r="F36" s="247"/>
      <c r="G36" s="90">
        <f>'Układ wyk.Wyd.'!G280</f>
        <v>900</v>
      </c>
      <c r="H36" s="90"/>
      <c r="I36" s="90"/>
      <c r="J36" s="52"/>
      <c r="K36" s="52"/>
    </row>
    <row r="37" spans="1:9" ht="13.5" customHeight="1">
      <c r="A37" s="84"/>
      <c r="B37" s="88"/>
      <c r="C37" s="84" t="s">
        <v>678</v>
      </c>
      <c r="D37" s="247" t="s">
        <v>231</v>
      </c>
      <c r="E37" s="247"/>
      <c r="F37" s="247"/>
      <c r="G37" s="53">
        <f>'Układ wyk.Wyd.'!G281</f>
        <v>3000</v>
      </c>
      <c r="H37" s="52"/>
      <c r="I37" s="97"/>
    </row>
    <row r="38" spans="1:9" ht="15">
      <c r="A38" s="84"/>
      <c r="B38" s="88"/>
      <c r="C38" s="84" t="s">
        <v>654</v>
      </c>
      <c r="D38" s="247" t="s">
        <v>655</v>
      </c>
      <c r="E38" s="247"/>
      <c r="F38" s="247"/>
      <c r="G38" s="53">
        <f>'Układ wyk.Wyd.'!G282</f>
        <v>2500</v>
      </c>
      <c r="H38" s="52"/>
      <c r="I38" s="97"/>
    </row>
    <row r="39" spans="1:9" ht="14.25" customHeight="1">
      <c r="A39" s="84"/>
      <c r="B39" s="88"/>
      <c r="C39" s="84" t="s">
        <v>656</v>
      </c>
      <c r="D39" s="247" t="s">
        <v>657</v>
      </c>
      <c r="E39" s="247"/>
      <c r="F39" s="247"/>
      <c r="G39" s="53">
        <f>'Układ wyk.Wyd.'!G283</f>
        <v>1600</v>
      </c>
      <c r="H39" s="52"/>
      <c r="I39" s="97"/>
    </row>
    <row r="40" spans="1:11" ht="24.75" customHeight="1">
      <c r="A40" s="84"/>
      <c r="B40" s="88"/>
      <c r="C40" s="84" t="s">
        <v>303</v>
      </c>
      <c r="D40" s="247" t="s">
        <v>305</v>
      </c>
      <c r="E40" s="247"/>
      <c r="F40" s="247"/>
      <c r="G40" s="90">
        <f>'Układ wyk.Wyd.'!G284</f>
        <v>2540</v>
      </c>
      <c r="H40" s="90"/>
      <c r="I40" s="90"/>
      <c r="J40" s="52"/>
      <c r="K40" s="52"/>
    </row>
    <row r="41" spans="1:10" ht="26.25" customHeight="1">
      <c r="A41" s="84"/>
      <c r="B41" s="88"/>
      <c r="C41" s="84" t="s">
        <v>300</v>
      </c>
      <c r="D41" s="247" t="s">
        <v>306</v>
      </c>
      <c r="E41" s="247"/>
      <c r="F41" s="247"/>
      <c r="G41" s="90">
        <f>'Układ wyk.Wyd.'!G285</f>
        <v>1000</v>
      </c>
      <c r="H41" s="90"/>
      <c r="I41" s="90"/>
      <c r="J41" s="52"/>
    </row>
    <row r="42" spans="1:9" ht="15">
      <c r="A42" s="74"/>
      <c r="B42" s="74"/>
      <c r="C42" s="76"/>
      <c r="D42" s="213"/>
      <c r="E42" s="213"/>
      <c r="F42" s="213"/>
      <c r="G42" s="52"/>
      <c r="H42" s="52"/>
      <c r="I42" s="97"/>
    </row>
    <row r="43" spans="1:9" ht="39.75" customHeight="1">
      <c r="A43" s="84"/>
      <c r="B43" s="88" t="s">
        <v>606</v>
      </c>
      <c r="C43" s="84"/>
      <c r="D43" s="247" t="s">
        <v>607</v>
      </c>
      <c r="E43" s="247"/>
      <c r="F43" s="247"/>
      <c r="G43" s="52"/>
      <c r="H43" s="53">
        <f>SUM(G44:G50)</f>
        <v>890200</v>
      </c>
      <c r="I43" s="97"/>
    </row>
    <row r="44" spans="1:9" ht="14.25" customHeight="1">
      <c r="A44" s="84"/>
      <c r="B44" s="88"/>
      <c r="C44" s="84" t="s">
        <v>720</v>
      </c>
      <c r="D44" s="247" t="s">
        <v>721</v>
      </c>
      <c r="E44" s="247"/>
      <c r="F44" s="247"/>
      <c r="G44" s="53">
        <f>'Układ wyk.Wyd.'!G288</f>
        <v>860216</v>
      </c>
      <c r="H44" s="52"/>
      <c r="I44" s="97"/>
    </row>
    <row r="45" spans="1:9" ht="15">
      <c r="A45" s="84"/>
      <c r="B45" s="88"/>
      <c r="C45" s="84" t="s">
        <v>640</v>
      </c>
      <c r="D45" s="247" t="s">
        <v>641</v>
      </c>
      <c r="E45" s="247"/>
      <c r="F45" s="247"/>
      <c r="G45" s="53">
        <f>'Układ wyk.Wyd.'!G289</f>
        <v>16172</v>
      </c>
      <c r="H45" s="52"/>
      <c r="I45" s="97"/>
    </row>
    <row r="46" spans="1:9" ht="15">
      <c r="A46" s="84"/>
      <c r="B46" s="88"/>
      <c r="C46" s="84" t="s">
        <v>644</v>
      </c>
      <c r="D46" s="247" t="s">
        <v>645</v>
      </c>
      <c r="E46" s="247"/>
      <c r="F46" s="247"/>
      <c r="G46" s="53">
        <f>'Układ wyk.Wyd.'!G290</f>
        <v>6199</v>
      </c>
      <c r="H46" s="52"/>
      <c r="I46" s="97"/>
    </row>
    <row r="47" spans="1:9" ht="15">
      <c r="A47" s="84"/>
      <c r="B47" s="88"/>
      <c r="C47" s="84" t="s">
        <v>646</v>
      </c>
      <c r="D47" s="247" t="s">
        <v>647</v>
      </c>
      <c r="E47" s="247"/>
      <c r="F47" s="247"/>
      <c r="G47" s="53">
        <f>'Układ wyk.Wyd.'!G291</f>
        <v>397</v>
      </c>
      <c r="H47" s="52"/>
      <c r="I47" s="97"/>
    </row>
    <row r="48" spans="1:9" ht="15">
      <c r="A48" s="84"/>
      <c r="B48" s="88"/>
      <c r="C48" s="84" t="s">
        <v>634</v>
      </c>
      <c r="D48" s="247" t="s">
        <v>635</v>
      </c>
      <c r="E48" s="247"/>
      <c r="F48" s="247"/>
      <c r="G48" s="53">
        <f>'Układ wyk.Wyd.'!G292</f>
        <v>1500</v>
      </c>
      <c r="H48" s="52"/>
      <c r="I48" s="97"/>
    </row>
    <row r="49" spans="1:9" ht="15">
      <c r="A49" s="84"/>
      <c r="B49" s="88"/>
      <c r="C49" s="84" t="s">
        <v>636</v>
      </c>
      <c r="D49" s="247" t="s">
        <v>637</v>
      </c>
      <c r="E49" s="247"/>
      <c r="F49" s="247"/>
      <c r="G49" s="53">
        <f>'Układ wyk.Wyd.'!G293</f>
        <v>4490</v>
      </c>
      <c r="H49" s="52"/>
      <c r="I49" s="97"/>
    </row>
    <row r="50" spans="1:11" ht="25.5" customHeight="1">
      <c r="A50" s="84"/>
      <c r="B50" s="88"/>
      <c r="C50" s="84" t="s">
        <v>300</v>
      </c>
      <c r="D50" s="247" t="s">
        <v>306</v>
      </c>
      <c r="E50" s="247"/>
      <c r="F50" s="247"/>
      <c r="G50" s="90">
        <f>'Układ wyk.Wyd.'!G294</f>
        <v>1226</v>
      </c>
      <c r="H50" s="90"/>
      <c r="I50" s="90"/>
      <c r="J50" s="52"/>
      <c r="K50" s="52"/>
    </row>
    <row r="51" spans="1:9" ht="15">
      <c r="A51" s="84"/>
      <c r="B51" s="88"/>
      <c r="C51" s="84"/>
      <c r="D51" s="247"/>
      <c r="E51" s="247"/>
      <c r="F51" s="247"/>
      <c r="G51" s="52"/>
      <c r="H51" s="52"/>
      <c r="I51" s="97"/>
    </row>
    <row r="52" spans="1:9" ht="49.5" customHeight="1">
      <c r="A52" s="84"/>
      <c r="B52" s="88" t="s">
        <v>608</v>
      </c>
      <c r="C52" s="84"/>
      <c r="D52" s="247" t="s">
        <v>609</v>
      </c>
      <c r="E52" s="247"/>
      <c r="F52" s="247"/>
      <c r="G52" s="52"/>
      <c r="H52" s="53">
        <f>SUM(G53)</f>
        <v>6980</v>
      </c>
      <c r="I52" s="97"/>
    </row>
    <row r="53" spans="1:9" ht="15.75" customHeight="1">
      <c r="A53" s="84"/>
      <c r="B53" s="88"/>
      <c r="C53" s="84" t="s">
        <v>722</v>
      </c>
      <c r="D53" s="247" t="s">
        <v>723</v>
      </c>
      <c r="E53" s="247"/>
      <c r="F53" s="247"/>
      <c r="G53" s="53">
        <f>'Układ wyk.Wyd.'!G297</f>
        <v>6980</v>
      </c>
      <c r="H53" s="52"/>
      <c r="I53" s="97"/>
    </row>
    <row r="54" spans="1:9" ht="13.5" customHeight="1">
      <c r="A54" s="84"/>
      <c r="B54" s="88"/>
      <c r="C54" s="84"/>
      <c r="D54" s="247"/>
      <c r="E54" s="247"/>
      <c r="F54" s="247"/>
      <c r="G54" s="52"/>
      <c r="H54" s="52"/>
      <c r="I54" s="97"/>
    </row>
    <row r="55" spans="1:9" ht="26.25" customHeight="1">
      <c r="A55" s="84"/>
      <c r="B55" s="88" t="s">
        <v>610</v>
      </c>
      <c r="C55" s="84"/>
      <c r="D55" s="247" t="s">
        <v>611</v>
      </c>
      <c r="E55" s="247"/>
      <c r="F55" s="247"/>
      <c r="G55" s="52"/>
      <c r="H55" s="53">
        <f>SUM(G56)</f>
        <v>39000</v>
      </c>
      <c r="I55" s="97"/>
    </row>
    <row r="56" spans="1:9" ht="13.5" customHeight="1">
      <c r="A56" s="84"/>
      <c r="B56" s="88"/>
      <c r="C56" s="84" t="s">
        <v>720</v>
      </c>
      <c r="D56" s="247" t="s">
        <v>721</v>
      </c>
      <c r="E56" s="247"/>
      <c r="F56" s="247"/>
      <c r="G56" s="53">
        <f>'Zad.zlecone'!I45</f>
        <v>39000</v>
      </c>
      <c r="H56" s="52"/>
      <c r="I56" s="97"/>
    </row>
    <row r="57" spans="1:9" ht="14.25" customHeight="1">
      <c r="A57" s="270"/>
      <c r="B57" s="270"/>
      <c r="C57" s="270"/>
      <c r="D57" s="270"/>
      <c r="E57" s="270"/>
      <c r="F57" s="270"/>
      <c r="G57" s="52"/>
      <c r="H57" s="52"/>
      <c r="I57" s="97"/>
    </row>
    <row r="58" spans="1:9" ht="14.25" customHeight="1">
      <c r="A58" s="234"/>
      <c r="B58" s="234"/>
      <c r="C58" s="234"/>
      <c r="D58" s="234"/>
      <c r="E58" s="234"/>
      <c r="F58" s="234"/>
      <c r="G58" s="52"/>
      <c r="H58" s="52"/>
      <c r="I58" s="97"/>
    </row>
    <row r="59" spans="1:13" ht="18.75" customHeight="1">
      <c r="A59" s="271" t="s">
        <v>431</v>
      </c>
      <c r="B59" s="271"/>
      <c r="C59" s="271"/>
      <c r="D59" s="271"/>
      <c r="E59" s="271"/>
      <c r="F59" s="271"/>
      <c r="G59" s="52"/>
      <c r="H59" s="52"/>
      <c r="I59" s="96">
        <f>SUM(I6:I27)</f>
        <v>1110179</v>
      </c>
      <c r="M59" s="7">
        <f>'Zad.zlec.-doch.'!I44-'Zad.zlec-wyd.'!I59</f>
        <v>12500</v>
      </c>
    </row>
    <row r="60" spans="1:9" ht="14.25" customHeight="1">
      <c r="A60" s="270"/>
      <c r="B60" s="270"/>
      <c r="C60" s="270"/>
      <c r="D60" s="270"/>
      <c r="E60" s="270"/>
      <c r="F60" s="270"/>
      <c r="G60" s="270"/>
      <c r="H60" s="270"/>
      <c r="I60" s="270"/>
    </row>
    <row r="61" spans="1:9" ht="15" customHeight="1">
      <c r="A61" s="270"/>
      <c r="B61" s="270"/>
      <c r="C61" s="270"/>
      <c r="D61" s="270"/>
      <c r="E61" s="270"/>
      <c r="F61" s="270"/>
      <c r="G61" s="270"/>
      <c r="H61" s="270"/>
      <c r="I61" s="270"/>
    </row>
    <row r="62" spans="1:9" ht="15" customHeight="1">
      <c r="A62" s="270"/>
      <c r="B62" s="270"/>
      <c r="C62" s="270"/>
      <c r="D62" s="270"/>
      <c r="E62" s="270"/>
      <c r="F62" s="270"/>
      <c r="G62" s="270"/>
      <c r="H62" s="270"/>
      <c r="I62" s="270"/>
    </row>
    <row r="63" spans="1:9" ht="15" customHeight="1">
      <c r="A63" s="270"/>
      <c r="B63" s="270"/>
      <c r="C63" s="270"/>
      <c r="D63" s="270"/>
      <c r="E63" s="270"/>
      <c r="F63" s="270"/>
      <c r="G63" s="270"/>
      <c r="H63" s="270"/>
      <c r="I63" s="270"/>
    </row>
    <row r="64" spans="1:9" ht="15" customHeight="1">
      <c r="A64" s="270"/>
      <c r="B64" s="270"/>
      <c r="C64" s="270"/>
      <c r="D64" s="270"/>
      <c r="E64" s="270"/>
      <c r="F64" s="270"/>
      <c r="G64" s="270"/>
      <c r="H64" s="270"/>
      <c r="I64" s="270"/>
    </row>
    <row r="65" spans="1:9" ht="15" customHeight="1">
      <c r="A65" s="270"/>
      <c r="B65" s="270"/>
      <c r="C65" s="270"/>
      <c r="D65" s="270"/>
      <c r="E65" s="270"/>
      <c r="F65" s="270"/>
      <c r="G65" s="270"/>
      <c r="H65" s="270"/>
      <c r="I65" s="270"/>
    </row>
    <row r="66" spans="1:9" ht="15" customHeight="1">
      <c r="A66" s="270"/>
      <c r="B66" s="270"/>
      <c r="C66" s="270"/>
      <c r="D66" s="270"/>
      <c r="E66" s="270"/>
      <c r="F66" s="270"/>
      <c r="G66" s="270"/>
      <c r="H66" s="270"/>
      <c r="I66" s="270"/>
    </row>
    <row r="67" spans="1:9" ht="15" customHeight="1">
      <c r="A67" s="270"/>
      <c r="B67" s="270"/>
      <c r="C67" s="270"/>
      <c r="D67" s="270"/>
      <c r="E67" s="270"/>
      <c r="F67" s="270"/>
      <c r="G67" s="270"/>
      <c r="H67" s="270"/>
      <c r="I67" s="270"/>
    </row>
    <row r="68" spans="1:9" ht="15" customHeight="1">
      <c r="A68" s="270"/>
      <c r="B68" s="270"/>
      <c r="C68" s="270"/>
      <c r="D68" s="270"/>
      <c r="E68" s="270"/>
      <c r="F68" s="270"/>
      <c r="G68" s="270"/>
      <c r="H68" s="270"/>
      <c r="I68" s="270"/>
    </row>
    <row r="69" spans="1:9" ht="15" customHeight="1">
      <c r="A69" s="270"/>
      <c r="B69" s="270"/>
      <c r="C69" s="270"/>
      <c r="D69" s="270"/>
      <c r="E69" s="270"/>
      <c r="F69" s="270"/>
      <c r="G69" s="270"/>
      <c r="H69" s="270"/>
      <c r="I69" s="270"/>
    </row>
    <row r="70" spans="1:9" ht="15" customHeight="1">
      <c r="A70" s="270"/>
      <c r="B70" s="270"/>
      <c r="C70" s="270"/>
      <c r="D70" s="270"/>
      <c r="E70" s="270"/>
      <c r="F70" s="270"/>
      <c r="G70" s="270"/>
      <c r="H70" s="270"/>
      <c r="I70" s="270"/>
    </row>
    <row r="71" spans="1:9" ht="15" customHeight="1">
      <c r="A71" s="270"/>
      <c r="B71" s="270"/>
      <c r="C71" s="270"/>
      <c r="D71" s="270"/>
      <c r="E71" s="270"/>
      <c r="F71" s="270"/>
      <c r="G71" s="270"/>
      <c r="H71" s="270"/>
      <c r="I71" s="270"/>
    </row>
    <row r="72" spans="1:9" ht="15" customHeight="1">
      <c r="A72" s="270"/>
      <c r="B72" s="270"/>
      <c r="C72" s="270"/>
      <c r="D72" s="270"/>
      <c r="E72" s="270"/>
      <c r="F72" s="270"/>
      <c r="G72" s="270"/>
      <c r="H72" s="270"/>
      <c r="I72" s="270"/>
    </row>
    <row r="73" spans="1:9" ht="15" customHeight="1">
      <c r="A73" s="270"/>
      <c r="B73" s="270"/>
      <c r="C73" s="270"/>
      <c r="D73" s="270"/>
      <c r="E73" s="270"/>
      <c r="F73" s="270"/>
      <c r="G73" s="270"/>
      <c r="H73" s="270"/>
      <c r="I73" s="270"/>
    </row>
    <row r="74" spans="1:9" ht="15" customHeight="1">
      <c r="A74" s="270"/>
      <c r="B74" s="270"/>
      <c r="C74" s="270"/>
      <c r="D74" s="270"/>
      <c r="E74" s="270"/>
      <c r="F74" s="270"/>
      <c r="G74" s="270"/>
      <c r="H74" s="270"/>
      <c r="I74" s="270"/>
    </row>
    <row r="75" spans="1:9" ht="15" customHeight="1">
      <c r="A75" s="270"/>
      <c r="B75" s="270"/>
      <c r="C75" s="270"/>
      <c r="D75" s="270"/>
      <c r="E75" s="270"/>
      <c r="F75" s="270"/>
      <c r="G75" s="270"/>
      <c r="H75" s="270"/>
      <c r="I75" s="270"/>
    </row>
    <row r="76" spans="1:9" ht="15" customHeight="1">
      <c r="A76" s="270"/>
      <c r="B76" s="270"/>
      <c r="C76" s="270"/>
      <c r="D76" s="270"/>
      <c r="E76" s="270"/>
      <c r="F76" s="270"/>
      <c r="G76" s="270"/>
      <c r="H76" s="270"/>
      <c r="I76" s="270"/>
    </row>
    <row r="77" spans="1:9" ht="15" customHeight="1">
      <c r="A77" s="270"/>
      <c r="B77" s="270"/>
      <c r="C77" s="270"/>
      <c r="D77" s="270"/>
      <c r="E77" s="270"/>
      <c r="F77" s="270"/>
      <c r="G77" s="270"/>
      <c r="H77" s="270"/>
      <c r="I77" s="270"/>
    </row>
    <row r="78" spans="1:9" ht="15" customHeight="1">
      <c r="A78" s="270"/>
      <c r="B78" s="270"/>
      <c r="C78" s="270"/>
      <c r="D78" s="270"/>
      <c r="E78" s="270"/>
      <c r="F78" s="270"/>
      <c r="G78" s="270"/>
      <c r="H78" s="270"/>
      <c r="I78" s="270"/>
    </row>
    <row r="79" spans="1:9" ht="15" customHeight="1">
      <c r="A79" s="270"/>
      <c r="B79" s="270"/>
      <c r="C79" s="270"/>
      <c r="D79" s="270"/>
      <c r="E79" s="270"/>
      <c r="F79" s="270"/>
      <c r="G79" s="270"/>
      <c r="H79" s="270"/>
      <c r="I79" s="270"/>
    </row>
    <row r="80" spans="1:9" ht="15" customHeight="1">
      <c r="A80" s="270"/>
      <c r="B80" s="270"/>
      <c r="C80" s="270"/>
      <c r="D80" s="270"/>
      <c r="E80" s="270"/>
      <c r="F80" s="270"/>
      <c r="G80" s="270"/>
      <c r="H80" s="270"/>
      <c r="I80" s="270"/>
    </row>
    <row r="81" spans="1:9" ht="15" customHeight="1">
      <c r="A81" s="270"/>
      <c r="B81" s="270"/>
      <c r="C81" s="270"/>
      <c r="D81" s="270"/>
      <c r="E81" s="270"/>
      <c r="F81" s="270"/>
      <c r="G81" s="270"/>
      <c r="H81" s="270"/>
      <c r="I81" s="270"/>
    </row>
    <row r="82" spans="1:9" ht="15" customHeight="1">
      <c r="A82" s="270"/>
      <c r="B82" s="270"/>
      <c r="C82" s="270"/>
      <c r="D82" s="270"/>
      <c r="E82" s="270"/>
      <c r="F82" s="270"/>
      <c r="G82" s="270"/>
      <c r="H82" s="270"/>
      <c r="I82" s="270"/>
    </row>
    <row r="83" spans="1:9" ht="15" customHeight="1">
      <c r="A83" s="270"/>
      <c r="B83" s="270"/>
      <c r="C83" s="270"/>
      <c r="D83" s="270"/>
      <c r="E83" s="270"/>
      <c r="F83" s="270"/>
      <c r="G83" s="270"/>
      <c r="H83" s="270"/>
      <c r="I83" s="270"/>
    </row>
    <row r="84" spans="1:9" ht="15" customHeight="1">
      <c r="A84" s="270"/>
      <c r="B84" s="270"/>
      <c r="C84" s="270"/>
      <c r="D84" s="270"/>
      <c r="E84" s="270"/>
      <c r="F84" s="270"/>
      <c r="G84" s="270"/>
      <c r="H84" s="270"/>
      <c r="I84" s="270"/>
    </row>
    <row r="85" spans="1:9" ht="15" customHeight="1">
      <c r="A85" s="270"/>
      <c r="B85" s="270"/>
      <c r="C85" s="270"/>
      <c r="D85" s="270"/>
      <c r="E85" s="270"/>
      <c r="F85" s="270"/>
      <c r="G85" s="270"/>
      <c r="H85" s="270"/>
      <c r="I85" s="270"/>
    </row>
    <row r="86" spans="1:9" ht="15" customHeight="1">
      <c r="A86" s="270"/>
      <c r="B86" s="270"/>
      <c r="C86" s="270"/>
      <c r="D86" s="270"/>
      <c r="E86" s="270"/>
      <c r="F86" s="270"/>
      <c r="G86" s="270"/>
      <c r="H86" s="270"/>
      <c r="I86" s="270"/>
    </row>
    <row r="87" spans="1:9" ht="15" customHeight="1">
      <c r="A87" s="270"/>
      <c r="B87" s="270"/>
      <c r="C87" s="270"/>
      <c r="D87" s="270"/>
      <c r="E87" s="270"/>
      <c r="F87" s="270"/>
      <c r="G87" s="270"/>
      <c r="H87" s="270"/>
      <c r="I87" s="270"/>
    </row>
    <row r="88" spans="1:9" ht="15" customHeight="1">
      <c r="A88" s="270"/>
      <c r="B88" s="270"/>
      <c r="C88" s="270"/>
      <c r="D88" s="270"/>
      <c r="E88" s="270"/>
      <c r="F88" s="270"/>
      <c r="G88" s="270"/>
      <c r="H88" s="270"/>
      <c r="I88" s="270"/>
    </row>
    <row r="89" spans="1:9" ht="15" customHeight="1">
      <c r="A89" s="270"/>
      <c r="B89" s="270"/>
      <c r="C89" s="270"/>
      <c r="D89" s="270"/>
      <c r="E89" s="270"/>
      <c r="F89" s="270"/>
      <c r="G89" s="270"/>
      <c r="H89" s="270"/>
      <c r="I89" s="270"/>
    </row>
    <row r="90" spans="1:9" ht="15" customHeight="1">
      <c r="A90" s="270"/>
      <c r="B90" s="270"/>
      <c r="C90" s="270"/>
      <c r="D90" s="270"/>
      <c r="E90" s="270"/>
      <c r="F90" s="270"/>
      <c r="G90" s="270"/>
      <c r="H90" s="270"/>
      <c r="I90" s="270"/>
    </row>
    <row r="91" spans="1:9" ht="15" customHeight="1">
      <c r="A91" s="270"/>
      <c r="B91" s="270"/>
      <c r="C91" s="270"/>
      <c r="D91" s="270"/>
      <c r="E91" s="270"/>
      <c r="F91" s="270"/>
      <c r="G91" s="270"/>
      <c r="H91" s="270"/>
      <c r="I91" s="270"/>
    </row>
    <row r="92" spans="1:9" ht="15" customHeight="1">
      <c r="A92" s="270"/>
      <c r="B92" s="270"/>
      <c r="C92" s="270"/>
      <c r="D92" s="270"/>
      <c r="E92" s="270"/>
      <c r="F92" s="270"/>
      <c r="G92" s="270"/>
      <c r="H92" s="270"/>
      <c r="I92" s="270"/>
    </row>
    <row r="93" spans="1:9" ht="15" customHeight="1">
      <c r="A93" s="270"/>
      <c r="B93" s="270"/>
      <c r="C93" s="270"/>
      <c r="D93" s="270"/>
      <c r="E93" s="270"/>
      <c r="F93" s="270"/>
      <c r="G93" s="270"/>
      <c r="H93" s="270"/>
      <c r="I93" s="270"/>
    </row>
    <row r="94" spans="1:9" ht="15" customHeight="1">
      <c r="A94" s="270"/>
      <c r="B94" s="270"/>
      <c r="C94" s="270"/>
      <c r="D94" s="270"/>
      <c r="E94" s="270"/>
      <c r="F94" s="270"/>
      <c r="G94" s="270"/>
      <c r="H94" s="270"/>
      <c r="I94" s="270"/>
    </row>
    <row r="95" spans="1:9" ht="15" customHeight="1">
      <c r="A95" s="270"/>
      <c r="B95" s="270"/>
      <c r="C95" s="270"/>
      <c r="D95" s="270"/>
      <c r="E95" s="270"/>
      <c r="F95" s="270"/>
      <c r="G95" s="270"/>
      <c r="H95" s="270"/>
      <c r="I95" s="270"/>
    </row>
    <row r="96" spans="1:9" ht="15" customHeight="1">
      <c r="A96" s="270"/>
      <c r="B96" s="270"/>
      <c r="C96" s="270"/>
      <c r="D96" s="270"/>
      <c r="E96" s="270"/>
      <c r="F96" s="270"/>
      <c r="G96" s="270"/>
      <c r="H96" s="270"/>
      <c r="I96" s="270"/>
    </row>
    <row r="97" spans="1:9" ht="15" customHeight="1">
      <c r="A97" s="270"/>
      <c r="B97" s="270"/>
      <c r="C97" s="270"/>
      <c r="D97" s="270"/>
      <c r="E97" s="270"/>
      <c r="F97" s="270"/>
      <c r="G97" s="270"/>
      <c r="H97" s="270"/>
      <c r="I97" s="270"/>
    </row>
    <row r="98" spans="1:9" ht="15" customHeight="1">
      <c r="A98" s="270"/>
      <c r="B98" s="270"/>
      <c r="C98" s="270"/>
      <c r="D98" s="270"/>
      <c r="E98" s="270"/>
      <c r="F98" s="270"/>
      <c r="G98" s="270"/>
      <c r="H98" s="270"/>
      <c r="I98" s="270"/>
    </row>
    <row r="99" spans="1:9" ht="15" customHeight="1">
      <c r="A99" s="270"/>
      <c r="B99" s="270"/>
      <c r="C99" s="270"/>
      <c r="D99" s="270"/>
      <c r="E99" s="270"/>
      <c r="F99" s="270"/>
      <c r="G99" s="270"/>
      <c r="H99" s="270"/>
      <c r="I99" s="270"/>
    </row>
    <row r="100" spans="1:9" ht="15" customHeight="1">
      <c r="A100" s="270"/>
      <c r="B100" s="270"/>
      <c r="C100" s="270"/>
      <c r="D100" s="270"/>
      <c r="E100" s="270"/>
      <c r="F100" s="270"/>
      <c r="G100" s="270"/>
      <c r="H100" s="270"/>
      <c r="I100" s="270"/>
    </row>
    <row r="101" spans="1:9" ht="15" customHeight="1">
      <c r="A101" s="270"/>
      <c r="B101" s="270"/>
      <c r="C101" s="270"/>
      <c r="D101" s="270"/>
      <c r="E101" s="270"/>
      <c r="F101" s="270"/>
      <c r="G101" s="270"/>
      <c r="H101" s="270"/>
      <c r="I101" s="270"/>
    </row>
    <row r="102" spans="1:9" ht="15" customHeight="1">
      <c r="A102" s="270"/>
      <c r="B102" s="270"/>
      <c r="C102" s="270"/>
      <c r="D102" s="270"/>
      <c r="E102" s="270"/>
      <c r="F102" s="270"/>
      <c r="G102" s="270"/>
      <c r="H102" s="270"/>
      <c r="I102" s="270"/>
    </row>
    <row r="103" spans="1:9" ht="15" customHeight="1">
      <c r="A103" s="270"/>
      <c r="B103" s="270"/>
      <c r="C103" s="270"/>
      <c r="D103" s="270"/>
      <c r="E103" s="270"/>
      <c r="F103" s="270"/>
      <c r="G103" s="270"/>
      <c r="H103" s="270"/>
      <c r="I103" s="270"/>
    </row>
    <row r="104" spans="1:9" ht="15" customHeight="1">
      <c r="A104" s="270"/>
      <c r="B104" s="270"/>
      <c r="C104" s="270"/>
      <c r="D104" s="270"/>
      <c r="E104" s="270"/>
      <c r="F104" s="270"/>
      <c r="G104" s="270"/>
      <c r="H104" s="270"/>
      <c r="I104" s="270"/>
    </row>
    <row r="105" spans="1:9" ht="15" customHeight="1">
      <c r="A105" s="270"/>
      <c r="B105" s="270"/>
      <c r="C105" s="270"/>
      <c r="D105" s="270"/>
      <c r="E105" s="270"/>
      <c r="F105" s="270"/>
      <c r="G105" s="270"/>
      <c r="H105" s="270"/>
      <c r="I105" s="270"/>
    </row>
    <row r="106" spans="1:9" ht="15" customHeight="1">
      <c r="A106" s="270"/>
      <c r="B106" s="270"/>
      <c r="C106" s="270"/>
      <c r="D106" s="270"/>
      <c r="E106" s="270"/>
      <c r="F106" s="270"/>
      <c r="G106" s="270"/>
      <c r="H106" s="270"/>
      <c r="I106" s="270"/>
    </row>
    <row r="107" spans="1:9" ht="15" customHeight="1">
      <c r="A107" s="270"/>
      <c r="B107" s="270"/>
      <c r="C107" s="270"/>
      <c r="D107" s="270"/>
      <c r="E107" s="270"/>
      <c r="F107" s="270"/>
      <c r="G107" s="270"/>
      <c r="H107" s="270"/>
      <c r="I107" s="270"/>
    </row>
    <row r="108" spans="1:9" ht="15" customHeight="1">
      <c r="A108" s="270"/>
      <c r="B108" s="270"/>
      <c r="C108" s="270"/>
      <c r="D108" s="270"/>
      <c r="E108" s="270"/>
      <c r="F108" s="270"/>
      <c r="G108" s="270"/>
      <c r="H108" s="270"/>
      <c r="I108" s="270"/>
    </row>
    <row r="109" spans="1:9" ht="15" customHeight="1">
      <c r="A109" s="270"/>
      <c r="B109" s="270"/>
      <c r="C109" s="270"/>
      <c r="D109" s="270"/>
      <c r="E109" s="270"/>
      <c r="F109" s="270"/>
      <c r="G109" s="270"/>
      <c r="H109" s="270"/>
      <c r="I109" s="270"/>
    </row>
  </sheetData>
  <mergeCells count="61">
    <mergeCell ref="D44:F44"/>
    <mergeCell ref="D51:F51"/>
    <mergeCell ref="D52:F52"/>
    <mergeCell ref="D50:F50"/>
    <mergeCell ref="D47:F47"/>
    <mergeCell ref="D48:F48"/>
    <mergeCell ref="D46:F46"/>
    <mergeCell ref="A58:F58"/>
    <mergeCell ref="A57:F57"/>
    <mergeCell ref="D4:F4"/>
    <mergeCell ref="D15:F15"/>
    <mergeCell ref="D17:F17"/>
    <mergeCell ref="D18:F18"/>
    <mergeCell ref="D11:F11"/>
    <mergeCell ref="D12:F12"/>
    <mergeCell ref="D13:F13"/>
    <mergeCell ref="D49:F49"/>
    <mergeCell ref="G4:I4"/>
    <mergeCell ref="D10:F10"/>
    <mergeCell ref="A1:I1"/>
    <mergeCell ref="A2:I2"/>
    <mergeCell ref="A3:I3"/>
    <mergeCell ref="D6:F6"/>
    <mergeCell ref="D7:F7"/>
    <mergeCell ref="D8:F8"/>
    <mergeCell ref="D5:F5"/>
    <mergeCell ref="D9:F9"/>
    <mergeCell ref="D14:F14"/>
    <mergeCell ref="D16:F16"/>
    <mergeCell ref="D30:F30"/>
    <mergeCell ref="D45:F45"/>
    <mergeCell ref="D35:F35"/>
    <mergeCell ref="D38:F38"/>
    <mergeCell ref="D39:F39"/>
    <mergeCell ref="D43:F43"/>
    <mergeCell ref="D42:F42"/>
    <mergeCell ref="D37:F37"/>
    <mergeCell ref="D19:F19"/>
    <mergeCell ref="D20:F20"/>
    <mergeCell ref="D32:F32"/>
    <mergeCell ref="D33:F33"/>
    <mergeCell ref="D31:F31"/>
    <mergeCell ref="D21:F21"/>
    <mergeCell ref="D22:F22"/>
    <mergeCell ref="D27:F27"/>
    <mergeCell ref="D28:F28"/>
    <mergeCell ref="D29:F29"/>
    <mergeCell ref="D23:F23"/>
    <mergeCell ref="D24:F24"/>
    <mergeCell ref="D25:F25"/>
    <mergeCell ref="D26:F26"/>
    <mergeCell ref="D34:F34"/>
    <mergeCell ref="D36:F36"/>
    <mergeCell ref="A60:I109"/>
    <mergeCell ref="D54:F54"/>
    <mergeCell ref="D55:F55"/>
    <mergeCell ref="D56:F56"/>
    <mergeCell ref="D53:F53"/>
    <mergeCell ref="D40:F40"/>
    <mergeCell ref="D41:F41"/>
    <mergeCell ref="A59:F59"/>
  </mergeCells>
  <printOptions gridLines="1"/>
  <pageMargins left="0.75" right="0.75" top="0.53" bottom="0.5" header="0.5" footer="0.5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67">
      <selection activeCell="C83" sqref="C83"/>
    </sheetView>
  </sheetViews>
  <sheetFormatPr defaultColWidth="9.00390625" defaultRowHeight="12.75"/>
  <cols>
    <col min="1" max="1" width="8.125" style="99" customWidth="1"/>
    <col min="2" max="2" width="9.625" style="99" customWidth="1"/>
    <col min="3" max="3" width="9.125" style="99" customWidth="1"/>
    <col min="4" max="4" width="12.00390625" style="99" customWidth="1"/>
    <col min="5" max="5" width="14.00390625" style="99" customWidth="1"/>
    <col min="6" max="6" width="13.00390625" style="99" customWidth="1"/>
    <col min="7" max="8" width="9.125" style="99" customWidth="1"/>
    <col min="9" max="9" width="12.00390625" style="99" customWidth="1"/>
    <col min="10" max="10" width="14.125" style="99" customWidth="1"/>
    <col min="11" max="16384" width="9.125" style="99" customWidth="1"/>
  </cols>
  <sheetData>
    <row r="1" spans="2:8" ht="23.25">
      <c r="B1" s="272" t="s">
        <v>755</v>
      </c>
      <c r="C1" s="272"/>
      <c r="D1" s="272"/>
      <c r="E1" s="272"/>
      <c r="F1" s="272"/>
      <c r="G1" s="272"/>
      <c r="H1" s="272"/>
    </row>
    <row r="2" spans="1:9" ht="12.75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5">
      <c r="A3" s="100" t="s">
        <v>390</v>
      </c>
      <c r="B3" s="100" t="s">
        <v>770</v>
      </c>
      <c r="C3" s="100" t="s">
        <v>373</v>
      </c>
      <c r="D3" s="274" t="s">
        <v>756</v>
      </c>
      <c r="E3" s="274"/>
      <c r="F3" s="274"/>
      <c r="G3" s="274" t="s">
        <v>440</v>
      </c>
      <c r="H3" s="274"/>
      <c r="I3" s="274"/>
    </row>
    <row r="4" spans="1:9" ht="12.75" customHeight="1">
      <c r="A4" s="101"/>
      <c r="B4" s="101"/>
      <c r="C4" s="101"/>
      <c r="D4" s="274"/>
      <c r="E4" s="274"/>
      <c r="F4" s="274"/>
      <c r="G4" s="100"/>
      <c r="H4" s="100"/>
      <c r="I4" s="100"/>
    </row>
    <row r="5" spans="1:11" ht="16.5" customHeight="1">
      <c r="A5" s="85" t="s">
        <v>51</v>
      </c>
      <c r="B5" s="85"/>
      <c r="C5" s="85"/>
      <c r="D5" s="249" t="s">
        <v>705</v>
      </c>
      <c r="E5" s="249"/>
      <c r="F5" s="249"/>
      <c r="G5" s="90"/>
      <c r="H5" s="90"/>
      <c r="I5" s="91">
        <f>SUM(H6:H62)</f>
        <v>1315736</v>
      </c>
      <c r="J5" s="52"/>
      <c r="K5" s="52"/>
    </row>
    <row r="6" spans="1:11" ht="14.25" customHeight="1">
      <c r="A6" s="84"/>
      <c r="B6" s="88" t="s">
        <v>601</v>
      </c>
      <c r="C6" s="84"/>
      <c r="D6" s="247" t="s">
        <v>706</v>
      </c>
      <c r="E6" s="247"/>
      <c r="F6" s="247"/>
      <c r="G6" s="90"/>
      <c r="H6" s="90">
        <f>SUM(G7:G23)</f>
        <v>738947</v>
      </c>
      <c r="I6" s="90"/>
      <c r="J6" s="52"/>
      <c r="K6" s="52"/>
    </row>
    <row r="7" spans="1:11" ht="12.75">
      <c r="A7" s="84"/>
      <c r="B7" s="88"/>
      <c r="C7" s="84" t="s">
        <v>638</v>
      </c>
      <c r="D7" s="247" t="s">
        <v>639</v>
      </c>
      <c r="E7" s="247"/>
      <c r="F7" s="247"/>
      <c r="G7" s="90">
        <v>32800</v>
      </c>
      <c r="H7" s="90"/>
      <c r="I7" s="90"/>
      <c r="J7" s="52"/>
      <c r="K7" s="52"/>
    </row>
    <row r="8" spans="1:11" ht="12.75">
      <c r="A8" s="84"/>
      <c r="B8" s="88"/>
      <c r="C8" s="84" t="s">
        <v>640</v>
      </c>
      <c r="D8" s="247" t="s">
        <v>641</v>
      </c>
      <c r="E8" s="247"/>
      <c r="F8" s="247"/>
      <c r="G8" s="90">
        <v>480000</v>
      </c>
      <c r="H8" s="90"/>
      <c r="I8" s="90"/>
      <c r="J8" s="52"/>
      <c r="K8" s="52"/>
    </row>
    <row r="9" spans="1:11" ht="12.75">
      <c r="A9" s="84"/>
      <c r="B9" s="88"/>
      <c r="C9" s="84" t="s">
        <v>642</v>
      </c>
      <c r="D9" s="247" t="s">
        <v>643</v>
      </c>
      <c r="E9" s="247"/>
      <c r="F9" s="247"/>
      <c r="G9" s="90">
        <v>36300</v>
      </c>
      <c r="H9" s="90"/>
      <c r="I9" s="90"/>
      <c r="J9" s="52"/>
      <c r="K9" s="52"/>
    </row>
    <row r="10" spans="1:11" ht="12.75">
      <c r="A10" s="84"/>
      <c r="B10" s="88"/>
      <c r="C10" s="84" t="s">
        <v>644</v>
      </c>
      <c r="D10" s="247" t="s">
        <v>645</v>
      </c>
      <c r="E10" s="247"/>
      <c r="F10" s="247"/>
      <c r="G10" s="90">
        <v>93000</v>
      </c>
      <c r="H10" s="90"/>
      <c r="I10" s="90"/>
      <c r="J10" s="52"/>
      <c r="K10" s="52"/>
    </row>
    <row r="11" spans="1:11" ht="12.75">
      <c r="A11" s="84"/>
      <c r="B11" s="88"/>
      <c r="C11" s="84" t="s">
        <v>646</v>
      </c>
      <c r="D11" s="247" t="s">
        <v>647</v>
      </c>
      <c r="E11" s="247"/>
      <c r="F11" s="247"/>
      <c r="G11" s="90">
        <v>13400</v>
      </c>
      <c r="H11" s="90"/>
      <c r="I11" s="90"/>
      <c r="J11" s="52"/>
      <c r="K11" s="52"/>
    </row>
    <row r="12" spans="1:11" ht="12.75">
      <c r="A12" s="84"/>
      <c r="B12" s="88"/>
      <c r="C12" s="84" t="s">
        <v>634</v>
      </c>
      <c r="D12" s="247" t="s">
        <v>635</v>
      </c>
      <c r="E12" s="247"/>
      <c r="F12" s="247"/>
      <c r="G12" s="90">
        <v>26500</v>
      </c>
      <c r="H12" s="90"/>
      <c r="I12" s="90"/>
      <c r="J12" s="52"/>
      <c r="K12" s="52"/>
    </row>
    <row r="13" spans="1:11" ht="13.5" customHeight="1">
      <c r="A13" s="84"/>
      <c r="B13" s="88"/>
      <c r="C13" s="84" t="s">
        <v>707</v>
      </c>
      <c r="D13" s="247" t="s">
        <v>708</v>
      </c>
      <c r="E13" s="247"/>
      <c r="F13" s="247"/>
      <c r="G13" s="90">
        <v>870</v>
      </c>
      <c r="H13" s="90"/>
      <c r="I13" s="90"/>
      <c r="J13" s="52"/>
      <c r="K13" s="52"/>
    </row>
    <row r="14" spans="1:11" ht="12.75">
      <c r="A14" s="84"/>
      <c r="B14" s="88"/>
      <c r="C14" s="84" t="s">
        <v>652</v>
      </c>
      <c r="D14" s="247" t="s">
        <v>653</v>
      </c>
      <c r="E14" s="247"/>
      <c r="F14" s="247"/>
      <c r="G14" s="90">
        <v>7650</v>
      </c>
      <c r="H14" s="90"/>
      <c r="I14" s="90"/>
      <c r="J14" s="52"/>
      <c r="K14" s="52"/>
    </row>
    <row r="15" spans="1:11" ht="12.75">
      <c r="A15" s="84"/>
      <c r="B15" s="88"/>
      <c r="C15" s="84" t="s">
        <v>650</v>
      </c>
      <c r="D15" s="247" t="s">
        <v>651</v>
      </c>
      <c r="E15" s="247"/>
      <c r="F15" s="247"/>
      <c r="G15" s="90">
        <v>6750</v>
      </c>
      <c r="H15" s="90"/>
      <c r="I15" s="90"/>
      <c r="J15" s="52"/>
      <c r="K15" s="52"/>
    </row>
    <row r="16" spans="1:11" ht="12.75">
      <c r="A16" s="84"/>
      <c r="B16" s="88"/>
      <c r="C16" s="84" t="s">
        <v>636</v>
      </c>
      <c r="D16" s="247" t="s">
        <v>637</v>
      </c>
      <c r="E16" s="247"/>
      <c r="F16" s="247"/>
      <c r="G16" s="90">
        <v>4150</v>
      </c>
      <c r="H16" s="90"/>
      <c r="I16" s="90"/>
      <c r="J16" s="52"/>
      <c r="K16" s="52"/>
    </row>
    <row r="17" spans="1:11" ht="12.75">
      <c r="A17" s="84"/>
      <c r="B17" s="88"/>
      <c r="C17" s="84" t="s">
        <v>679</v>
      </c>
      <c r="D17" s="247" t="s">
        <v>680</v>
      </c>
      <c r="E17" s="247"/>
      <c r="F17" s="247"/>
      <c r="G17" s="90">
        <v>700</v>
      </c>
      <c r="H17" s="90"/>
      <c r="I17" s="90"/>
      <c r="J17" s="52"/>
      <c r="K17" s="52"/>
    </row>
    <row r="18" spans="1:11" ht="24" customHeight="1">
      <c r="A18" s="84"/>
      <c r="B18" s="88"/>
      <c r="C18" s="84" t="s">
        <v>301</v>
      </c>
      <c r="D18" s="247" t="s">
        <v>311</v>
      </c>
      <c r="E18" s="247"/>
      <c r="F18" s="247"/>
      <c r="G18" s="90">
        <v>2000</v>
      </c>
      <c r="H18" s="90"/>
      <c r="I18" s="90"/>
      <c r="J18" s="52"/>
      <c r="K18" s="52"/>
    </row>
    <row r="19" spans="1:11" ht="12.75">
      <c r="A19" s="84"/>
      <c r="B19" s="88"/>
      <c r="C19" s="84" t="s">
        <v>678</v>
      </c>
      <c r="D19" s="247" t="s">
        <v>231</v>
      </c>
      <c r="E19" s="247"/>
      <c r="F19" s="247"/>
      <c r="G19" s="90">
        <v>2600</v>
      </c>
      <c r="H19" s="90"/>
      <c r="I19" s="90"/>
      <c r="J19" s="52"/>
      <c r="K19" s="52"/>
    </row>
    <row r="20" spans="1:11" ht="13.5" customHeight="1">
      <c r="A20" s="84"/>
      <c r="B20" s="88"/>
      <c r="C20" s="84" t="s">
        <v>654</v>
      </c>
      <c r="D20" s="247" t="s">
        <v>655</v>
      </c>
      <c r="E20" s="247"/>
      <c r="F20" s="247"/>
      <c r="G20" s="90">
        <v>600</v>
      </c>
      <c r="H20" s="90"/>
      <c r="I20" s="90"/>
      <c r="J20" s="52"/>
      <c r="K20" s="52"/>
    </row>
    <row r="21" spans="1:11" ht="27" customHeight="1">
      <c r="A21" s="84"/>
      <c r="B21" s="88"/>
      <c r="C21" s="84" t="s">
        <v>656</v>
      </c>
      <c r="D21" s="247" t="s">
        <v>657</v>
      </c>
      <c r="E21" s="247"/>
      <c r="F21" s="247"/>
      <c r="G21" s="90">
        <v>29877</v>
      </c>
      <c r="H21" s="90"/>
      <c r="I21" s="90"/>
      <c r="J21" s="52"/>
      <c r="K21" s="52"/>
    </row>
    <row r="22" spans="1:11" ht="25.5" customHeight="1">
      <c r="A22" s="84"/>
      <c r="B22" s="88"/>
      <c r="C22" s="84" t="s">
        <v>302</v>
      </c>
      <c r="D22" s="247" t="s">
        <v>304</v>
      </c>
      <c r="E22" s="247"/>
      <c r="F22" s="247"/>
      <c r="G22" s="90">
        <v>250</v>
      </c>
      <c r="H22" s="90"/>
      <c r="I22" s="90"/>
      <c r="J22" s="52"/>
      <c r="K22" s="52"/>
    </row>
    <row r="23" spans="1:11" ht="24.75" customHeight="1">
      <c r="A23" s="84"/>
      <c r="B23" s="88"/>
      <c r="C23" s="84" t="s">
        <v>303</v>
      </c>
      <c r="D23" s="247" t="s">
        <v>305</v>
      </c>
      <c r="E23" s="247"/>
      <c r="F23" s="247"/>
      <c r="G23" s="90">
        <v>1500</v>
      </c>
      <c r="H23" s="90"/>
      <c r="I23" s="90"/>
      <c r="J23" s="52"/>
      <c r="K23" s="52"/>
    </row>
    <row r="24" spans="1:11" ht="12.75">
      <c r="A24" s="84"/>
      <c r="B24" s="88"/>
      <c r="C24" s="84"/>
      <c r="D24" s="247"/>
      <c r="E24" s="247"/>
      <c r="F24" s="247"/>
      <c r="G24" s="90"/>
      <c r="H24" s="90"/>
      <c r="I24" s="90"/>
      <c r="J24" s="52"/>
      <c r="K24" s="52"/>
    </row>
    <row r="25" spans="1:11" ht="27" customHeight="1">
      <c r="A25" s="84"/>
      <c r="B25" s="88" t="s">
        <v>709</v>
      </c>
      <c r="C25" s="84"/>
      <c r="D25" s="247" t="s">
        <v>182</v>
      </c>
      <c r="E25" s="247"/>
      <c r="F25" s="247"/>
      <c r="G25" s="90"/>
      <c r="H25" s="90">
        <f>SUM(G26:G36)</f>
        <v>84178</v>
      </c>
      <c r="I25" s="90"/>
      <c r="J25" s="52"/>
      <c r="K25" s="52"/>
    </row>
    <row r="26" spans="1:11" ht="12.75">
      <c r="A26" s="84"/>
      <c r="B26" s="88"/>
      <c r="C26" s="84" t="s">
        <v>638</v>
      </c>
      <c r="D26" s="247" t="s">
        <v>639</v>
      </c>
      <c r="E26" s="247"/>
      <c r="F26" s="247"/>
      <c r="G26" s="90">
        <v>3200</v>
      </c>
      <c r="H26" s="90"/>
      <c r="I26" s="90"/>
      <c r="J26" s="52"/>
      <c r="K26" s="52"/>
    </row>
    <row r="27" spans="1:11" ht="12.75">
      <c r="A27" s="84"/>
      <c r="B27" s="88"/>
      <c r="C27" s="84" t="s">
        <v>640</v>
      </c>
      <c r="D27" s="247" t="s">
        <v>641</v>
      </c>
      <c r="E27" s="247"/>
      <c r="F27" s="247"/>
      <c r="G27" s="90">
        <v>39700</v>
      </c>
      <c r="H27" s="90"/>
      <c r="I27" s="90"/>
      <c r="J27" s="52"/>
      <c r="K27" s="52"/>
    </row>
    <row r="28" spans="1:11" ht="12.75">
      <c r="A28" s="84"/>
      <c r="B28" s="88"/>
      <c r="C28" s="84" t="s">
        <v>642</v>
      </c>
      <c r="D28" s="247" t="s">
        <v>643</v>
      </c>
      <c r="E28" s="247"/>
      <c r="F28" s="247"/>
      <c r="G28" s="90">
        <v>5000</v>
      </c>
      <c r="H28" s="90"/>
      <c r="I28" s="90"/>
      <c r="J28" s="52"/>
      <c r="K28" s="52"/>
    </row>
    <row r="29" spans="1:11" ht="12.75">
      <c r="A29" s="84"/>
      <c r="B29" s="88"/>
      <c r="C29" s="84" t="s">
        <v>644</v>
      </c>
      <c r="D29" s="247" t="s">
        <v>645</v>
      </c>
      <c r="E29" s="247"/>
      <c r="F29" s="247"/>
      <c r="G29" s="90">
        <v>8250</v>
      </c>
      <c r="H29" s="90"/>
      <c r="I29" s="90"/>
      <c r="J29" s="52"/>
      <c r="K29" s="52"/>
    </row>
    <row r="30" spans="1:11" ht="12.75">
      <c r="A30" s="84"/>
      <c r="B30" s="88"/>
      <c r="C30" s="84" t="s">
        <v>646</v>
      </c>
      <c r="D30" s="247" t="s">
        <v>647</v>
      </c>
      <c r="E30" s="247"/>
      <c r="F30" s="247"/>
      <c r="G30" s="90">
        <v>1200</v>
      </c>
      <c r="H30" s="90"/>
      <c r="I30" s="90"/>
      <c r="J30" s="52"/>
      <c r="K30" s="52"/>
    </row>
    <row r="31" spans="1:11" ht="12.75">
      <c r="A31" s="84"/>
      <c r="B31" s="88"/>
      <c r="C31" s="84" t="s">
        <v>634</v>
      </c>
      <c r="D31" s="247" t="s">
        <v>635</v>
      </c>
      <c r="E31" s="247"/>
      <c r="F31" s="247"/>
      <c r="G31" s="90">
        <v>18700</v>
      </c>
      <c r="H31" s="90"/>
      <c r="I31" s="90"/>
      <c r="J31" s="52"/>
      <c r="K31" s="52"/>
    </row>
    <row r="32" spans="1:11" ht="24.75" customHeight="1">
      <c r="A32" s="84"/>
      <c r="B32" s="88"/>
      <c r="C32" s="84" t="s">
        <v>707</v>
      </c>
      <c r="D32" s="247" t="s">
        <v>708</v>
      </c>
      <c r="E32" s="247"/>
      <c r="F32" s="247"/>
      <c r="G32" s="90">
        <v>1600</v>
      </c>
      <c r="H32" s="90"/>
      <c r="I32" s="90"/>
      <c r="J32" s="52"/>
      <c r="K32" s="52"/>
    </row>
    <row r="33" spans="1:11" ht="12.75">
      <c r="A33" s="84"/>
      <c r="B33" s="88"/>
      <c r="C33" s="84" t="s">
        <v>652</v>
      </c>
      <c r="D33" s="247" t="s">
        <v>653</v>
      </c>
      <c r="E33" s="247"/>
      <c r="F33" s="247"/>
      <c r="G33" s="90">
        <v>1100</v>
      </c>
      <c r="H33" s="90"/>
      <c r="I33" s="90"/>
      <c r="J33" s="52"/>
      <c r="K33" s="52"/>
    </row>
    <row r="34" spans="1:11" ht="12.75">
      <c r="A34" s="84"/>
      <c r="B34" s="88"/>
      <c r="C34" s="84" t="s">
        <v>650</v>
      </c>
      <c r="D34" s="247" t="s">
        <v>651</v>
      </c>
      <c r="E34" s="247"/>
      <c r="F34" s="247"/>
      <c r="G34" s="90">
        <v>1700</v>
      </c>
      <c r="H34" s="90"/>
      <c r="I34" s="90"/>
      <c r="J34" s="52"/>
      <c r="K34" s="52"/>
    </row>
    <row r="35" spans="1:11" ht="12.75">
      <c r="A35" s="84"/>
      <c r="B35" s="88"/>
      <c r="C35" s="84" t="s">
        <v>636</v>
      </c>
      <c r="D35" s="247" t="s">
        <v>637</v>
      </c>
      <c r="E35" s="247"/>
      <c r="F35" s="247"/>
      <c r="G35" s="90">
        <v>1370</v>
      </c>
      <c r="H35" s="90"/>
      <c r="I35" s="90"/>
      <c r="J35" s="52"/>
      <c r="K35" s="52"/>
    </row>
    <row r="36" spans="1:11" ht="26.25" customHeight="1">
      <c r="A36" s="84"/>
      <c r="B36" s="88"/>
      <c r="C36" s="84" t="s">
        <v>656</v>
      </c>
      <c r="D36" s="247" t="s">
        <v>657</v>
      </c>
      <c r="E36" s="247"/>
      <c r="F36" s="247"/>
      <c r="G36" s="90">
        <v>2358</v>
      </c>
      <c r="H36" s="90"/>
      <c r="I36" s="90"/>
      <c r="J36" s="52"/>
      <c r="K36" s="52"/>
    </row>
    <row r="37" spans="1:11" ht="12.75">
      <c r="A37" s="84"/>
      <c r="B37" s="88"/>
      <c r="C37" s="84"/>
      <c r="D37" s="247"/>
      <c r="E37" s="247"/>
      <c r="F37" s="247"/>
      <c r="G37" s="90"/>
      <c r="H37" s="90"/>
      <c r="I37" s="90"/>
      <c r="J37" s="52"/>
      <c r="K37" s="52"/>
    </row>
    <row r="38" spans="1:11" ht="13.5" customHeight="1">
      <c r="A38" s="84"/>
      <c r="B38" s="88" t="s">
        <v>711</v>
      </c>
      <c r="C38" s="84"/>
      <c r="D38" s="247" t="s">
        <v>74</v>
      </c>
      <c r="E38" s="247"/>
      <c r="F38" s="247"/>
      <c r="G38" s="90"/>
      <c r="H38" s="90">
        <f>SUM(G39:G55)</f>
        <v>478511</v>
      </c>
      <c r="I38" s="90"/>
      <c r="J38" s="52"/>
      <c r="K38" s="52"/>
    </row>
    <row r="39" spans="1:11" ht="12.75">
      <c r="A39" s="84"/>
      <c r="B39" s="88"/>
      <c r="C39" s="84" t="s">
        <v>638</v>
      </c>
      <c r="D39" s="247" t="s">
        <v>639</v>
      </c>
      <c r="E39" s="247"/>
      <c r="F39" s="247"/>
      <c r="G39" s="90">
        <v>20450</v>
      </c>
      <c r="H39" s="90"/>
      <c r="I39" s="90"/>
      <c r="J39" s="52"/>
      <c r="K39" s="52"/>
    </row>
    <row r="40" spans="1:11" ht="12.75">
      <c r="A40" s="84"/>
      <c r="B40" s="88"/>
      <c r="C40" s="84" t="s">
        <v>640</v>
      </c>
      <c r="D40" s="247" t="s">
        <v>641</v>
      </c>
      <c r="E40" s="247"/>
      <c r="F40" s="247"/>
      <c r="G40" s="90">
        <v>310900</v>
      </c>
      <c r="H40" s="90"/>
      <c r="I40" s="90"/>
      <c r="J40" s="52"/>
      <c r="K40" s="52"/>
    </row>
    <row r="41" spans="1:11" ht="12.75">
      <c r="A41" s="84"/>
      <c r="B41" s="88"/>
      <c r="C41" s="84" t="s">
        <v>642</v>
      </c>
      <c r="D41" s="247" t="s">
        <v>643</v>
      </c>
      <c r="E41" s="247"/>
      <c r="F41" s="247"/>
      <c r="G41" s="90">
        <v>24500</v>
      </c>
      <c r="H41" s="90"/>
      <c r="I41" s="90"/>
      <c r="J41" s="52"/>
      <c r="K41" s="52"/>
    </row>
    <row r="42" spans="1:11" ht="12.75">
      <c r="A42" s="84"/>
      <c r="B42" s="88"/>
      <c r="C42" s="84" t="s">
        <v>644</v>
      </c>
      <c r="D42" s="247" t="s">
        <v>645</v>
      </c>
      <c r="E42" s="247"/>
      <c r="F42" s="247"/>
      <c r="G42" s="90">
        <v>61300</v>
      </c>
      <c r="H42" s="90"/>
      <c r="I42" s="90"/>
      <c r="J42" s="52"/>
      <c r="K42" s="52"/>
    </row>
    <row r="43" spans="1:11" ht="12.75">
      <c r="A43" s="84"/>
      <c r="B43" s="88"/>
      <c r="C43" s="84" t="s">
        <v>646</v>
      </c>
      <c r="D43" s="247" t="s">
        <v>647</v>
      </c>
      <c r="E43" s="247"/>
      <c r="F43" s="247"/>
      <c r="G43" s="90">
        <v>8700</v>
      </c>
      <c r="H43" s="90"/>
      <c r="I43" s="90"/>
      <c r="J43" s="52"/>
      <c r="K43" s="52"/>
    </row>
    <row r="44" spans="1:11" ht="12.75">
      <c r="A44" s="84"/>
      <c r="B44" s="88"/>
      <c r="C44" s="84" t="s">
        <v>634</v>
      </c>
      <c r="D44" s="247" t="s">
        <v>635</v>
      </c>
      <c r="E44" s="247"/>
      <c r="F44" s="247"/>
      <c r="G44" s="90">
        <v>15150</v>
      </c>
      <c r="H44" s="90"/>
      <c r="I44" s="90"/>
      <c r="J44" s="52"/>
      <c r="K44" s="52"/>
    </row>
    <row r="45" spans="1:11" ht="24" customHeight="1">
      <c r="A45" s="84"/>
      <c r="B45" s="88"/>
      <c r="C45" s="84" t="s">
        <v>707</v>
      </c>
      <c r="D45" s="247" t="s">
        <v>708</v>
      </c>
      <c r="E45" s="247"/>
      <c r="F45" s="247"/>
      <c r="G45" s="90">
        <v>570</v>
      </c>
      <c r="H45" s="90"/>
      <c r="I45" s="90"/>
      <c r="J45" s="52"/>
      <c r="K45" s="52"/>
    </row>
    <row r="46" spans="1:11" ht="12.75">
      <c r="A46" s="84"/>
      <c r="B46" s="88"/>
      <c r="C46" s="84" t="s">
        <v>652</v>
      </c>
      <c r="D46" s="247" t="s">
        <v>653</v>
      </c>
      <c r="E46" s="247"/>
      <c r="F46" s="247"/>
      <c r="G46" s="90">
        <v>5100</v>
      </c>
      <c r="H46" s="90"/>
      <c r="I46" s="90"/>
      <c r="J46" s="52"/>
      <c r="K46" s="52"/>
    </row>
    <row r="47" spans="1:11" ht="12.75">
      <c r="A47" s="84"/>
      <c r="B47" s="88"/>
      <c r="C47" s="84" t="s">
        <v>650</v>
      </c>
      <c r="D47" s="247" t="s">
        <v>651</v>
      </c>
      <c r="E47" s="247"/>
      <c r="F47" s="247"/>
      <c r="G47" s="90">
        <v>4100</v>
      </c>
      <c r="H47" s="90"/>
      <c r="I47" s="90"/>
      <c r="J47" s="52"/>
      <c r="K47" s="52"/>
    </row>
    <row r="48" spans="1:11" ht="12.75">
      <c r="A48" s="84"/>
      <c r="B48" s="88"/>
      <c r="C48" s="84" t="s">
        <v>636</v>
      </c>
      <c r="D48" s="247" t="s">
        <v>637</v>
      </c>
      <c r="E48" s="247"/>
      <c r="F48" s="247"/>
      <c r="G48" s="90">
        <v>2763</v>
      </c>
      <c r="H48" s="90"/>
      <c r="I48" s="90"/>
      <c r="J48" s="52"/>
      <c r="K48" s="52"/>
    </row>
    <row r="49" spans="1:11" ht="13.5" customHeight="1">
      <c r="A49" s="84"/>
      <c r="B49" s="88"/>
      <c r="C49" s="84" t="s">
        <v>679</v>
      </c>
      <c r="D49" s="247" t="s">
        <v>680</v>
      </c>
      <c r="E49" s="247"/>
      <c r="F49" s="247"/>
      <c r="G49" s="90">
        <v>430</v>
      </c>
      <c r="H49" s="90"/>
      <c r="I49" s="90"/>
      <c r="J49" s="52"/>
      <c r="K49" s="52"/>
    </row>
    <row r="50" spans="1:11" ht="13.5" customHeight="1">
      <c r="A50" s="84"/>
      <c r="B50" s="88"/>
      <c r="C50" s="84" t="s">
        <v>301</v>
      </c>
      <c r="D50" s="247" t="s">
        <v>311</v>
      </c>
      <c r="E50" s="247"/>
      <c r="F50" s="247"/>
      <c r="G50" s="90">
        <v>1400</v>
      </c>
      <c r="H50" s="90"/>
      <c r="I50" s="90"/>
      <c r="J50" s="52"/>
      <c r="K50" s="52"/>
    </row>
    <row r="51" spans="1:11" ht="13.5" customHeight="1">
      <c r="A51" s="84"/>
      <c r="B51" s="88"/>
      <c r="C51" s="84" t="s">
        <v>678</v>
      </c>
      <c r="D51" s="247" t="s">
        <v>231</v>
      </c>
      <c r="E51" s="247"/>
      <c r="F51" s="247"/>
      <c r="G51" s="90">
        <v>2080</v>
      </c>
      <c r="H51" s="90"/>
      <c r="I51" s="90"/>
      <c r="J51" s="52"/>
      <c r="K51" s="52"/>
    </row>
    <row r="52" spans="1:11" ht="13.5" customHeight="1">
      <c r="A52" s="84"/>
      <c r="B52" s="88"/>
      <c r="C52" s="84" t="s">
        <v>654</v>
      </c>
      <c r="D52" s="247" t="s">
        <v>655</v>
      </c>
      <c r="E52" s="247"/>
      <c r="F52" s="247"/>
      <c r="G52" s="90">
        <v>400</v>
      </c>
      <c r="H52" s="90"/>
      <c r="I52" s="90"/>
      <c r="J52" s="52"/>
      <c r="K52" s="52"/>
    </row>
    <row r="53" spans="1:11" ht="26.25" customHeight="1">
      <c r="A53" s="84"/>
      <c r="B53" s="88"/>
      <c r="C53" s="84" t="s">
        <v>656</v>
      </c>
      <c r="D53" s="247" t="s">
        <v>657</v>
      </c>
      <c r="E53" s="247"/>
      <c r="F53" s="247"/>
      <c r="G53" s="90">
        <v>19918</v>
      </c>
      <c r="H53" s="90"/>
      <c r="I53" s="90"/>
      <c r="J53" s="52"/>
      <c r="K53" s="52"/>
    </row>
    <row r="54" spans="1:11" ht="27.75" customHeight="1">
      <c r="A54" s="84"/>
      <c r="B54" s="88"/>
      <c r="C54" s="84" t="s">
        <v>302</v>
      </c>
      <c r="D54" s="247" t="s">
        <v>304</v>
      </c>
      <c r="E54" s="247"/>
      <c r="F54" s="247"/>
      <c r="G54" s="90">
        <v>100</v>
      </c>
      <c r="H54" s="90"/>
      <c r="I54" s="90"/>
      <c r="J54" s="52"/>
      <c r="K54" s="52"/>
    </row>
    <row r="55" spans="1:11" ht="27.75" customHeight="1">
      <c r="A55" s="84"/>
      <c r="B55" s="88"/>
      <c r="C55" s="84" t="s">
        <v>303</v>
      </c>
      <c r="D55" s="247" t="s">
        <v>305</v>
      </c>
      <c r="E55" s="247"/>
      <c r="F55" s="247"/>
      <c r="G55" s="90">
        <v>650</v>
      </c>
      <c r="H55" s="90"/>
      <c r="I55" s="90"/>
      <c r="J55" s="52"/>
      <c r="K55" s="52"/>
    </row>
    <row r="56" spans="1:11" ht="14.25" customHeight="1">
      <c r="A56" s="84"/>
      <c r="B56" s="88"/>
      <c r="C56" s="84"/>
      <c r="D56" s="248"/>
      <c r="E56" s="248"/>
      <c r="F56" s="248"/>
      <c r="G56" s="90"/>
      <c r="H56" s="90"/>
      <c r="I56" s="90"/>
      <c r="J56" s="52"/>
      <c r="K56" s="52"/>
    </row>
    <row r="57" spans="1:11" ht="13.5" customHeight="1">
      <c r="A57" s="84"/>
      <c r="B57" s="88" t="s">
        <v>713</v>
      </c>
      <c r="C57" s="84"/>
      <c r="D57" s="247" t="s">
        <v>80</v>
      </c>
      <c r="E57" s="247"/>
      <c r="F57" s="247"/>
      <c r="G57" s="90"/>
      <c r="H57" s="90">
        <f>SUM(G58:G59)</f>
        <v>6550</v>
      </c>
      <c r="I57" s="90"/>
      <c r="J57" s="52"/>
      <c r="K57" s="52"/>
    </row>
    <row r="58" spans="1:11" ht="12.75">
      <c r="A58" s="84"/>
      <c r="B58" s="88"/>
      <c r="C58" s="84" t="s">
        <v>636</v>
      </c>
      <c r="D58" s="247" t="s">
        <v>637</v>
      </c>
      <c r="E58" s="247"/>
      <c r="F58" s="247"/>
      <c r="G58" s="90">
        <f>'Układ wyk.Wyd.'!G248</f>
        <v>5000</v>
      </c>
      <c r="H58" s="90"/>
      <c r="I58" s="90"/>
      <c r="J58" s="52"/>
      <c r="K58" s="52"/>
    </row>
    <row r="59" spans="1:11" ht="12.75">
      <c r="A59" s="84"/>
      <c r="B59" s="88"/>
      <c r="C59" s="84" t="s">
        <v>678</v>
      </c>
      <c r="D59" s="247" t="s">
        <v>231</v>
      </c>
      <c r="E59" s="247"/>
      <c r="F59" s="247"/>
      <c r="G59" s="90">
        <f>'Układ wyk.Wyd.'!G249</f>
        <v>1550</v>
      </c>
      <c r="H59" s="90"/>
      <c r="I59" s="90"/>
      <c r="J59" s="52"/>
      <c r="K59" s="52"/>
    </row>
    <row r="60" spans="1:11" ht="12.75">
      <c r="A60" s="84"/>
      <c r="B60" s="88"/>
      <c r="C60" s="84"/>
      <c r="D60" s="247"/>
      <c r="E60" s="247"/>
      <c r="F60" s="247"/>
      <c r="G60" s="90"/>
      <c r="H60" s="90"/>
      <c r="I60" s="90"/>
      <c r="J60" s="52"/>
      <c r="K60" s="52"/>
    </row>
    <row r="61" spans="1:11" ht="13.5" customHeight="1">
      <c r="A61" s="84"/>
      <c r="B61" s="88" t="s">
        <v>714</v>
      </c>
      <c r="C61" s="84"/>
      <c r="D61" s="247" t="s">
        <v>813</v>
      </c>
      <c r="E61" s="247"/>
      <c r="F61" s="247"/>
      <c r="G61" s="90"/>
      <c r="H61" s="90">
        <f>SUM(G62)</f>
        <v>7550</v>
      </c>
      <c r="I61" s="90"/>
      <c r="J61" s="52"/>
      <c r="K61" s="52"/>
    </row>
    <row r="62" spans="1:11" ht="27" customHeight="1">
      <c r="A62" s="84"/>
      <c r="B62" s="88"/>
      <c r="C62" s="84" t="s">
        <v>656</v>
      </c>
      <c r="D62" s="247" t="s">
        <v>657</v>
      </c>
      <c r="E62" s="247"/>
      <c r="F62" s="247"/>
      <c r="G62" s="90">
        <f>'Układ wyk.Wyd.'!G252</f>
        <v>7550</v>
      </c>
      <c r="H62" s="90"/>
      <c r="I62" s="90"/>
      <c r="J62" s="52"/>
      <c r="K62" s="52"/>
    </row>
    <row r="63" spans="1:11" ht="13.5" customHeight="1">
      <c r="A63" s="84"/>
      <c r="B63" s="88"/>
      <c r="C63" s="84"/>
      <c r="D63" s="248"/>
      <c r="E63" s="248"/>
      <c r="F63" s="248"/>
      <c r="G63" s="90"/>
      <c r="H63" s="90"/>
      <c r="I63" s="90"/>
      <c r="J63" s="52"/>
      <c r="K63" s="52"/>
    </row>
    <row r="64" spans="4:6" ht="12.75">
      <c r="D64" s="275"/>
      <c r="E64" s="275"/>
      <c r="F64" s="275"/>
    </row>
    <row r="65" spans="1:11" ht="30.75" customHeight="1">
      <c r="A65" s="85" t="s">
        <v>619</v>
      </c>
      <c r="B65" s="85"/>
      <c r="C65" s="85"/>
      <c r="D65" s="249" t="s">
        <v>620</v>
      </c>
      <c r="E65" s="249"/>
      <c r="F65" s="249"/>
      <c r="G65" s="90"/>
      <c r="H65" s="90"/>
      <c r="I65" s="91">
        <f>SUM(H66:H83)</f>
        <v>135891</v>
      </c>
      <c r="J65" s="52"/>
      <c r="K65" s="52"/>
    </row>
    <row r="66" spans="1:11" ht="14.25" customHeight="1">
      <c r="A66" s="84"/>
      <c r="B66" s="88" t="s">
        <v>621</v>
      </c>
      <c r="C66" s="84"/>
      <c r="D66" s="247" t="s">
        <v>762</v>
      </c>
      <c r="E66" s="247"/>
      <c r="F66" s="247"/>
      <c r="G66" s="90"/>
      <c r="H66" s="90">
        <f>SUM(G67:G77)</f>
        <v>127501</v>
      </c>
      <c r="I66" s="90"/>
      <c r="J66" s="52"/>
      <c r="K66" s="52"/>
    </row>
    <row r="67" spans="1:11" ht="13.5" customHeight="1">
      <c r="A67" s="84"/>
      <c r="B67" s="88"/>
      <c r="C67" s="84" t="s">
        <v>638</v>
      </c>
      <c r="D67" s="247" t="s">
        <v>639</v>
      </c>
      <c r="E67" s="247"/>
      <c r="F67" s="247"/>
      <c r="G67" s="90">
        <v>2100</v>
      </c>
      <c r="H67" s="90"/>
      <c r="I67" s="90"/>
      <c r="J67" s="52"/>
      <c r="K67" s="52"/>
    </row>
    <row r="68" spans="1:11" ht="14.25" customHeight="1">
      <c r="A68" s="84"/>
      <c r="B68" s="88"/>
      <c r="C68" s="84" t="s">
        <v>640</v>
      </c>
      <c r="D68" s="247" t="s">
        <v>641</v>
      </c>
      <c r="E68" s="247"/>
      <c r="F68" s="247"/>
      <c r="G68" s="90">
        <v>65040</v>
      </c>
      <c r="H68" s="90"/>
      <c r="I68" s="90"/>
      <c r="J68" s="52"/>
      <c r="K68" s="52"/>
    </row>
    <row r="69" spans="1:11" ht="12.75" customHeight="1">
      <c r="A69" s="84"/>
      <c r="B69" s="88"/>
      <c r="C69" s="84" t="s">
        <v>642</v>
      </c>
      <c r="D69" s="247" t="s">
        <v>643</v>
      </c>
      <c r="E69" s="247"/>
      <c r="F69" s="247"/>
      <c r="G69" s="90">
        <v>4000</v>
      </c>
      <c r="H69" s="90"/>
      <c r="I69" s="90"/>
      <c r="J69" s="52"/>
      <c r="K69" s="52"/>
    </row>
    <row r="70" spans="1:11" ht="12.75" customHeight="1">
      <c r="A70" s="84"/>
      <c r="B70" s="88"/>
      <c r="C70" s="84" t="s">
        <v>644</v>
      </c>
      <c r="D70" s="247" t="s">
        <v>645</v>
      </c>
      <c r="E70" s="247"/>
      <c r="F70" s="247"/>
      <c r="G70" s="90">
        <v>12200</v>
      </c>
      <c r="H70" s="90"/>
      <c r="I70" s="90"/>
      <c r="J70" s="52"/>
      <c r="K70" s="52"/>
    </row>
    <row r="71" spans="1:11" ht="12.75" customHeight="1">
      <c r="A71" s="84"/>
      <c r="B71" s="88"/>
      <c r="C71" s="84" t="s">
        <v>646</v>
      </c>
      <c r="D71" s="247" t="s">
        <v>647</v>
      </c>
      <c r="E71" s="247"/>
      <c r="F71" s="247"/>
      <c r="G71" s="90">
        <v>1700</v>
      </c>
      <c r="H71" s="90"/>
      <c r="I71" s="90"/>
      <c r="J71" s="52"/>
      <c r="K71" s="52"/>
    </row>
    <row r="72" spans="1:11" ht="12.75" customHeight="1">
      <c r="A72" s="84"/>
      <c r="B72" s="88"/>
      <c r="C72" s="84" t="s">
        <v>634</v>
      </c>
      <c r="D72" s="247" t="s">
        <v>635</v>
      </c>
      <c r="E72" s="247"/>
      <c r="F72" s="247"/>
      <c r="G72" s="90">
        <v>3000</v>
      </c>
      <c r="H72" s="90"/>
      <c r="I72" s="90"/>
      <c r="J72" s="52"/>
      <c r="K72" s="52"/>
    </row>
    <row r="73" spans="1:11" ht="12.75" customHeight="1">
      <c r="A73" s="84"/>
      <c r="B73" s="88"/>
      <c r="C73" s="84" t="s">
        <v>727</v>
      </c>
      <c r="D73" s="247" t="s">
        <v>728</v>
      </c>
      <c r="E73" s="247"/>
      <c r="F73" s="247"/>
      <c r="G73" s="90">
        <v>30000</v>
      </c>
      <c r="H73" s="90"/>
      <c r="I73" s="90"/>
      <c r="J73" s="52"/>
      <c r="K73" s="52"/>
    </row>
    <row r="74" spans="1:11" ht="25.5" customHeight="1">
      <c r="A74" s="84"/>
      <c r="B74" s="88"/>
      <c r="C74" s="84" t="s">
        <v>707</v>
      </c>
      <c r="D74" s="247" t="s">
        <v>708</v>
      </c>
      <c r="E74" s="247"/>
      <c r="F74" s="247"/>
      <c r="G74" s="90">
        <v>600</v>
      </c>
      <c r="H74" s="90"/>
      <c r="I74" s="90"/>
      <c r="J74" s="52"/>
      <c r="K74" s="52"/>
    </row>
    <row r="75" spans="1:11" ht="12.75" customHeight="1">
      <c r="A75" s="84"/>
      <c r="B75" s="88"/>
      <c r="C75" s="84" t="s">
        <v>652</v>
      </c>
      <c r="D75" s="247" t="s">
        <v>653</v>
      </c>
      <c r="E75" s="247"/>
      <c r="F75" s="247"/>
      <c r="G75" s="90">
        <v>1650</v>
      </c>
      <c r="H75" s="90"/>
      <c r="I75" s="90"/>
      <c r="J75" s="52"/>
      <c r="K75" s="52"/>
    </row>
    <row r="76" spans="1:11" ht="13.5" customHeight="1">
      <c r="A76" s="84"/>
      <c r="B76" s="88"/>
      <c r="C76" s="84" t="s">
        <v>636</v>
      </c>
      <c r="D76" s="247" t="s">
        <v>637</v>
      </c>
      <c r="E76" s="247"/>
      <c r="F76" s="247"/>
      <c r="G76" s="90">
        <v>1350</v>
      </c>
      <c r="H76" s="90"/>
      <c r="I76" s="90"/>
      <c r="J76" s="52"/>
      <c r="K76" s="52"/>
    </row>
    <row r="77" spans="1:11" ht="25.5" customHeight="1">
      <c r="A77" s="84"/>
      <c r="B77" s="88"/>
      <c r="C77" s="84" t="s">
        <v>656</v>
      </c>
      <c r="D77" s="247" t="s">
        <v>657</v>
      </c>
      <c r="E77" s="247"/>
      <c r="F77" s="247"/>
      <c r="G77" s="90">
        <v>5861</v>
      </c>
      <c r="H77" s="90"/>
      <c r="I77" s="90"/>
      <c r="J77" s="52"/>
      <c r="K77" s="52"/>
    </row>
    <row r="78" spans="1:11" ht="12.75">
      <c r="A78" s="84"/>
      <c r="B78" s="88"/>
      <c r="C78" s="84"/>
      <c r="D78" s="247"/>
      <c r="E78" s="247"/>
      <c r="F78" s="247"/>
      <c r="G78" s="90"/>
      <c r="H78" s="90"/>
      <c r="I78" s="90"/>
      <c r="J78" s="52"/>
      <c r="K78" s="52"/>
    </row>
    <row r="79" spans="1:11" ht="14.25" customHeight="1">
      <c r="A79" s="84"/>
      <c r="B79" s="88" t="s">
        <v>729</v>
      </c>
      <c r="C79" s="84"/>
      <c r="D79" s="247" t="s">
        <v>27</v>
      </c>
      <c r="E79" s="247"/>
      <c r="F79" s="247"/>
      <c r="G79" s="90"/>
      <c r="H79" s="90">
        <f>SUM(G80)</f>
        <v>8000</v>
      </c>
      <c r="I79" s="90"/>
      <c r="J79" s="52"/>
      <c r="K79" s="52"/>
    </row>
    <row r="80" spans="1:11" ht="22.5" customHeight="1">
      <c r="A80" s="84"/>
      <c r="B80" s="88"/>
      <c r="C80" s="84" t="s">
        <v>730</v>
      </c>
      <c r="D80" s="247" t="s">
        <v>731</v>
      </c>
      <c r="E80" s="247"/>
      <c r="F80" s="247"/>
      <c r="G80" s="90">
        <f>'Układ wyk.Wyd.'!G346</f>
        <v>8000</v>
      </c>
      <c r="H80" s="90"/>
      <c r="I80" s="90"/>
      <c r="J80" s="52"/>
      <c r="K80" s="52"/>
    </row>
    <row r="81" spans="1:11" ht="12.75">
      <c r="A81" s="84"/>
      <c r="B81" s="88"/>
      <c r="C81" s="84"/>
      <c r="D81" s="247"/>
      <c r="E81" s="247"/>
      <c r="F81" s="247"/>
      <c r="G81" s="90"/>
      <c r="H81" s="90"/>
      <c r="I81" s="90"/>
      <c r="J81" s="52"/>
      <c r="K81" s="52"/>
    </row>
    <row r="82" spans="1:11" ht="14.25" customHeight="1">
      <c r="A82" s="84"/>
      <c r="B82" s="88" t="s">
        <v>732</v>
      </c>
      <c r="C82" s="84"/>
      <c r="D82" s="247" t="s">
        <v>80</v>
      </c>
      <c r="E82" s="247"/>
      <c r="F82" s="247"/>
      <c r="G82" s="90"/>
      <c r="H82" s="90">
        <f>SUM(G83)</f>
        <v>390</v>
      </c>
      <c r="I82" s="90"/>
      <c r="J82" s="52"/>
      <c r="K82" s="52"/>
    </row>
    <row r="83" spans="1:11" ht="14.25" customHeight="1">
      <c r="A83" s="84"/>
      <c r="B83" s="88"/>
      <c r="C83" s="84" t="s">
        <v>634</v>
      </c>
      <c r="D83" s="247" t="s">
        <v>635</v>
      </c>
      <c r="E83" s="247"/>
      <c r="F83" s="247"/>
      <c r="G83" s="90">
        <f>'Układ wyk.Wyd.'!G349</f>
        <v>390</v>
      </c>
      <c r="H83" s="90"/>
      <c r="I83" s="90"/>
      <c r="J83" s="52"/>
      <c r="K83" s="52"/>
    </row>
    <row r="84" spans="4:6" ht="12.75">
      <c r="D84" s="275"/>
      <c r="E84" s="275"/>
      <c r="F84" s="275"/>
    </row>
    <row r="85" spans="1:9" ht="12.75">
      <c r="A85" s="84"/>
      <c r="B85" s="88"/>
      <c r="C85" s="84"/>
      <c r="D85" s="247"/>
      <c r="E85" s="247"/>
      <c r="F85" s="247"/>
      <c r="G85" s="86"/>
      <c r="H85" s="86"/>
      <c r="I85" s="90"/>
    </row>
    <row r="86" spans="1:9" ht="17.25" customHeight="1">
      <c r="A86" s="273" t="s">
        <v>757</v>
      </c>
      <c r="B86" s="273"/>
      <c r="C86" s="273"/>
      <c r="D86" s="273"/>
      <c r="E86" s="273"/>
      <c r="F86" s="273"/>
      <c r="G86" s="273"/>
      <c r="H86" s="273"/>
      <c r="I86" s="91">
        <f>SUM(I2:I84)</f>
        <v>1451627</v>
      </c>
    </row>
  </sheetData>
  <mergeCells count="87">
    <mergeCell ref="D84:F84"/>
    <mergeCell ref="D69:F69"/>
    <mergeCell ref="D70:F70"/>
    <mergeCell ref="D65:F65"/>
    <mergeCell ref="D83:F83"/>
    <mergeCell ref="D71:F71"/>
    <mergeCell ref="D72:F72"/>
    <mergeCell ref="D66:F66"/>
    <mergeCell ref="D67:F67"/>
    <mergeCell ref="D68:F68"/>
    <mergeCell ref="D79:F79"/>
    <mergeCell ref="D80:F80"/>
    <mergeCell ref="D81:F81"/>
    <mergeCell ref="D82:F82"/>
    <mergeCell ref="D75:F75"/>
    <mergeCell ref="D76:F76"/>
    <mergeCell ref="D77:F77"/>
    <mergeCell ref="D78:F78"/>
    <mergeCell ref="B1:H1"/>
    <mergeCell ref="A86:H86"/>
    <mergeCell ref="D3:F3"/>
    <mergeCell ref="G3:I3"/>
    <mergeCell ref="D4:F4"/>
    <mergeCell ref="A2:I2"/>
    <mergeCell ref="D85:F85"/>
    <mergeCell ref="D64:F64"/>
    <mergeCell ref="D73:F73"/>
    <mergeCell ref="D74:F7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7:F37"/>
    <mergeCell ref="D33:F33"/>
    <mergeCell ref="D34:F34"/>
    <mergeCell ref="D35:F35"/>
    <mergeCell ref="D36:F36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4:F54"/>
    <mergeCell ref="D55:F55"/>
    <mergeCell ref="D50:F50"/>
    <mergeCell ref="D51:F51"/>
    <mergeCell ref="D52:F52"/>
    <mergeCell ref="D53:F53"/>
    <mergeCell ref="D63:F63"/>
    <mergeCell ref="D56:F56"/>
    <mergeCell ref="D57:F57"/>
    <mergeCell ref="D58:F58"/>
    <mergeCell ref="D59:F59"/>
    <mergeCell ref="D60:F60"/>
    <mergeCell ref="D61:F61"/>
    <mergeCell ref="D62:F62"/>
  </mergeCells>
  <printOptions gridLines="1"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K</cp:lastModifiedBy>
  <cp:lastPrinted>2007-01-22T09:58:24Z</cp:lastPrinted>
  <dcterms:created xsi:type="dcterms:W3CDTF">1997-02-26T13:46:56Z</dcterms:created>
  <dcterms:modified xsi:type="dcterms:W3CDTF">2007-02-28T07:18:51Z</dcterms:modified>
  <cp:category/>
  <cp:version/>
  <cp:contentType/>
  <cp:contentStatus/>
</cp:coreProperties>
</file>